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<sst xmlns="http://schemas.openxmlformats.org/spreadsheetml/2006/main" count="715" uniqueCount="111">
  <si>
    <t xml:space="preserve">PARA LA ARMADURA SIGUIENTE , CALCULAR LA CAPACIDAD DE LOS MIEMBROS QUE SE </t>
  </si>
  <si>
    <t>ENCUENTRAN SOMETIDOS A TENSION  Y DISTRIBUIDOS DE LA SIGUIENTE MANERA.</t>
  </si>
  <si>
    <t>MIEMBROS</t>
  </si>
  <si>
    <t>ACERO</t>
  </si>
  <si>
    <t>AS (CM²)</t>
  </si>
  <si>
    <t>C. SUPERIOR</t>
  </si>
  <si>
    <t>C. INFERIOR</t>
  </si>
  <si>
    <t>MONTANTE</t>
  </si>
  <si>
    <t>DIAGONAL</t>
  </si>
  <si>
    <t>2 VAR DE</t>
  </si>
  <si>
    <t>1 VAR DE</t>
  </si>
  <si>
    <t>3/4=</t>
  </si>
  <si>
    <t>1/4=</t>
  </si>
  <si>
    <t>5/16=</t>
  </si>
  <si>
    <t>3/8=</t>
  </si>
  <si>
    <t>1/2=</t>
  </si>
  <si>
    <t>5/8=</t>
  </si>
  <si>
    <t>7/8=</t>
  </si>
  <si>
    <t>1=</t>
  </si>
  <si>
    <t>1 1/8=</t>
  </si>
  <si>
    <t>1 1/4=</t>
  </si>
  <si>
    <t>1 3/8=</t>
  </si>
  <si>
    <t>1 1/2=</t>
  </si>
  <si>
    <t>2(2.85)=</t>
  </si>
  <si>
    <t>2(1.98)=</t>
  </si>
  <si>
    <t>1(0.71)=</t>
  </si>
  <si>
    <t>1(1.27)=</t>
  </si>
  <si>
    <t>TIPO DE ACEROS</t>
  </si>
  <si>
    <t>FY=</t>
  </si>
  <si>
    <t>4200 KG/CM²</t>
  </si>
  <si>
    <t>CAP=</t>
  </si>
  <si>
    <t>FY* AREA</t>
  </si>
  <si>
    <t xml:space="preserve"> CAP </t>
  </si>
  <si>
    <t>AREA</t>
  </si>
  <si>
    <t>1.-</t>
  </si>
  <si>
    <t>CAP. C. SUPERIOR=</t>
  </si>
  <si>
    <t>CM²</t>
  </si>
  <si>
    <t>KG</t>
  </si>
  <si>
    <t>TON</t>
  </si>
  <si>
    <t>=</t>
  </si>
  <si>
    <t>2.-</t>
  </si>
  <si>
    <t>CAP. C. INFERIOR=</t>
  </si>
  <si>
    <t>3.-</t>
  </si>
  <si>
    <t>CAP. MONTANTE=</t>
  </si>
  <si>
    <t>4.-</t>
  </si>
  <si>
    <t>CAP. DIAGONALES=</t>
  </si>
  <si>
    <t>4201 KG/CM²</t>
  </si>
  <si>
    <t>4202 KG/CM²</t>
  </si>
  <si>
    <t>4203 KG/CM²</t>
  </si>
  <si>
    <t>2(1.27)=</t>
  </si>
  <si>
    <t>1(0.49)=</t>
  </si>
  <si>
    <t>2(11.4)=</t>
  </si>
  <si>
    <t>2(9.58)=</t>
  </si>
  <si>
    <t>1(6.41)=</t>
  </si>
  <si>
    <t>1(7.92)=</t>
  </si>
  <si>
    <t>2(5.07)=</t>
  </si>
  <si>
    <t>2(3.88)=</t>
  </si>
  <si>
    <t>1(1.98)=</t>
  </si>
  <si>
    <t>1(2.85)=</t>
  </si>
  <si>
    <t>4204 KG/CM²</t>
  </si>
  <si>
    <t>2(0.71)=</t>
  </si>
  <si>
    <t>1(0.32)=</t>
  </si>
  <si>
    <t>CALCULAR LA CAPACIDAD DE LAS PLACAS, CONSIDERANDO QUE NO HAY NINGUN BARRENO Y LA</t>
  </si>
  <si>
    <t>CONEXIÓN ES SIMPLEMENTE SOLDADA. ACERO A-36, FY=2,530 KG/CM².</t>
  </si>
  <si>
    <t>D1=</t>
  </si>
  <si>
    <t>D2=</t>
  </si>
  <si>
    <t>H=</t>
  </si>
  <si>
    <t>AT=</t>
  </si>
  <si>
    <t>H*D1</t>
  </si>
  <si>
    <t>FT=</t>
  </si>
  <si>
    <t xml:space="preserve"> P Cap </t>
  </si>
  <si>
    <t>KG/CM²</t>
  </si>
  <si>
    <t>0.60 FY</t>
  </si>
  <si>
    <t>0.60 (2530)</t>
  </si>
  <si>
    <t>P Cap=</t>
  </si>
  <si>
    <t>FT AREA</t>
  </si>
  <si>
    <t>AT D1=</t>
  </si>
  <si>
    <t>AT D2=</t>
  </si>
  <si>
    <t>H*D2</t>
  </si>
  <si>
    <t>Ø PASADOR=</t>
  </si>
  <si>
    <t>Ø TOLERANCIA=</t>
  </si>
  <si>
    <t>Ø BARRENO=</t>
  </si>
  <si>
    <t>TRAYECTORIA DE FALLA:</t>
  </si>
  <si>
    <t>a-a`</t>
  </si>
  <si>
    <t>b-b`</t>
  </si>
  <si>
    <t>c-c`</t>
  </si>
  <si>
    <t>S=</t>
  </si>
  <si>
    <t>G=</t>
  </si>
  <si>
    <t>CM</t>
  </si>
  <si>
    <t>H * Ø PASADOR</t>
  </si>
  <si>
    <t>A neta=</t>
  </si>
  <si>
    <t>0.85 AT (Por Especificacion)</t>
  </si>
  <si>
    <t>A bruta &lt; 0.85 AT</t>
  </si>
  <si>
    <r>
      <t xml:space="preserve">b </t>
    </r>
    <r>
      <rPr>
        <sz val="10"/>
        <rFont val="Arial"/>
        <family val="2"/>
      </rPr>
      <t>NETO PARA</t>
    </r>
    <r>
      <rPr>
        <sz val="12"/>
        <rFont val="Arial"/>
        <family val="0"/>
      </rPr>
      <t xml:space="preserve"> a-a` Y b-b`</t>
    </r>
  </si>
  <si>
    <t>b NETO=</t>
  </si>
  <si>
    <t>H-3(Ø BARRENO)</t>
  </si>
  <si>
    <t xml:space="preserve">&lt;34.32 OK </t>
  </si>
  <si>
    <r>
      <t xml:space="preserve">b </t>
    </r>
    <r>
      <rPr>
        <sz val="10"/>
        <rFont val="Arial"/>
        <family val="2"/>
      </rPr>
      <t>NETO PARA</t>
    </r>
    <r>
      <rPr>
        <sz val="12"/>
        <rFont val="Arial"/>
        <family val="0"/>
      </rPr>
      <t xml:space="preserve"> d-d`</t>
    </r>
  </si>
  <si>
    <t>H-3(Ø BARRENO)+7.40</t>
  </si>
  <si>
    <t>&gt;34.27 NO CUMPLE</t>
  </si>
  <si>
    <t>0.45 FY</t>
  </si>
  <si>
    <t>P cap.=</t>
  </si>
  <si>
    <t>FT(AREA)</t>
  </si>
  <si>
    <t xml:space="preserve">&lt;6.85 OK </t>
  </si>
  <si>
    <t>&gt;6.85 NO CUMPLE</t>
  </si>
  <si>
    <t xml:space="preserve">&lt;13.97 OK </t>
  </si>
  <si>
    <t>&gt;13.97 NO CUMPLE</t>
  </si>
  <si>
    <t xml:space="preserve">&lt;53.47 OK </t>
  </si>
  <si>
    <t>&gt;34.47 NO CUMPLE</t>
  </si>
  <si>
    <t xml:space="preserve">&lt;71.98 OK </t>
  </si>
  <si>
    <t>&gt;71.98 NO CUMPLE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</si>
</sst>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2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2" fontId="0" fillId="0" borderId="0" xfId="0" applyNumberFormat="1" applyAlignment="1">
      <alignment horizontal="center"/>
    </xf>
    <xf numFmtId="12" fontId="0" fillId="0" borderId="16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zoomScalePageLayoutView="0" workbookViewId="0" topLeftCell="A1">
      <selection activeCell="F249" sqref="F249"/>
    </sheetView>
  </sheetViews>
  <sheetFormatPr defaultColWidth="11.421875" defaultRowHeight="12.75"/>
  <cols>
    <col min="3" max="3" width="12.28125" style="0" bestFit="1" customWidth="1"/>
    <col min="11" max="11" width="11.421875" style="12" customWidth="1"/>
  </cols>
  <sheetData>
    <row r="1" ht="12.75">
      <c r="A1" t="s">
        <v>0</v>
      </c>
    </row>
    <row r="2" ht="12.75">
      <c r="A2" t="s">
        <v>1</v>
      </c>
    </row>
    <row r="3" ht="12.75"/>
    <row r="4" spans="10:12" ht="12.75">
      <c r="J4" s="10" t="s">
        <v>12</v>
      </c>
      <c r="K4" s="11">
        <v>0.32</v>
      </c>
      <c r="L4" s="18">
        <f>1/4</f>
        <v>0.25</v>
      </c>
    </row>
    <row r="5" spans="10:12" ht="12.75">
      <c r="J5" s="10" t="s">
        <v>13</v>
      </c>
      <c r="K5" s="11">
        <v>0.49</v>
      </c>
      <c r="L5" s="18">
        <f>5/16</f>
        <v>0.3125</v>
      </c>
    </row>
    <row r="6" spans="10:12" ht="12.75">
      <c r="J6" s="10" t="s">
        <v>14</v>
      </c>
      <c r="K6" s="11">
        <v>0.71</v>
      </c>
      <c r="L6" s="18">
        <f>3/8</f>
        <v>0.375</v>
      </c>
    </row>
    <row r="7" spans="10:12" ht="12.75">
      <c r="J7" s="10" t="s">
        <v>15</v>
      </c>
      <c r="K7" s="11">
        <v>1.27</v>
      </c>
      <c r="L7" s="18">
        <f>1/2</f>
        <v>0.5</v>
      </c>
    </row>
    <row r="8" spans="10:12" ht="12.75">
      <c r="J8" s="10" t="s">
        <v>16</v>
      </c>
      <c r="K8" s="11">
        <v>1.98</v>
      </c>
      <c r="L8" s="18">
        <f>5/8</f>
        <v>0.625</v>
      </c>
    </row>
    <row r="9" spans="10:12" ht="12.75">
      <c r="J9" s="10" t="s">
        <v>11</v>
      </c>
      <c r="K9" s="11">
        <v>2.85</v>
      </c>
      <c r="L9" s="18">
        <f>3/4</f>
        <v>0.75</v>
      </c>
    </row>
    <row r="10" spans="10:12" ht="12.75">
      <c r="J10" s="10" t="s">
        <v>17</v>
      </c>
      <c r="K10" s="11">
        <v>3.88</v>
      </c>
      <c r="L10" s="18">
        <f>7/8</f>
        <v>0.875</v>
      </c>
    </row>
    <row r="11" spans="10:12" ht="13.5" thickBot="1">
      <c r="J11" s="10" t="s">
        <v>18</v>
      </c>
      <c r="K11" s="11">
        <v>5.07</v>
      </c>
      <c r="L11" s="18">
        <f>1/1</f>
        <v>1</v>
      </c>
    </row>
    <row r="12" spans="1:12" ht="13.5" thickBot="1">
      <c r="A12" s="31" t="s">
        <v>2</v>
      </c>
      <c r="B12" s="32"/>
      <c r="C12" s="31" t="s">
        <v>3</v>
      </c>
      <c r="D12" s="32"/>
      <c r="E12" s="31" t="s">
        <v>4</v>
      </c>
      <c r="F12" s="33"/>
      <c r="G12" s="32"/>
      <c r="J12" s="10" t="s">
        <v>19</v>
      </c>
      <c r="K12" s="11">
        <v>6.41</v>
      </c>
      <c r="L12" s="18">
        <f>(1/8)+1</f>
        <v>1.125</v>
      </c>
    </row>
    <row r="13" spans="1:12" ht="12.75">
      <c r="A13" s="2" t="s">
        <v>5</v>
      </c>
      <c r="B13" s="3"/>
      <c r="C13" s="9" t="s">
        <v>9</v>
      </c>
      <c r="D13" s="3" t="str">
        <f>J9</f>
        <v>3/4=</v>
      </c>
      <c r="E13" s="14" t="s">
        <v>23</v>
      </c>
      <c r="F13" s="16">
        <f>2*K9</f>
        <v>5.7</v>
      </c>
      <c r="G13" s="3" t="s">
        <v>36</v>
      </c>
      <c r="J13" s="10" t="s">
        <v>20</v>
      </c>
      <c r="K13" s="11">
        <v>7.92</v>
      </c>
      <c r="L13" s="18">
        <f>(1/4)+1</f>
        <v>1.25</v>
      </c>
    </row>
    <row r="14" spans="1:12" ht="12.75">
      <c r="A14" s="4" t="s">
        <v>6</v>
      </c>
      <c r="B14" s="5"/>
      <c r="C14" s="9" t="s">
        <v>9</v>
      </c>
      <c r="D14" s="5" t="str">
        <f>J8</f>
        <v>5/8=</v>
      </c>
      <c r="E14" s="15" t="s">
        <v>24</v>
      </c>
      <c r="F14" s="17">
        <f>2*K8</f>
        <v>3.96</v>
      </c>
      <c r="G14" s="5" t="s">
        <v>36</v>
      </c>
      <c r="J14" s="10" t="s">
        <v>21</v>
      </c>
      <c r="K14" s="11">
        <v>9.58</v>
      </c>
      <c r="L14" s="18">
        <f>(3/8)+1</f>
        <v>1.375</v>
      </c>
    </row>
    <row r="15" spans="1:12" ht="12.75">
      <c r="A15" s="4" t="s">
        <v>7</v>
      </c>
      <c r="B15" s="5"/>
      <c r="C15" s="9" t="s">
        <v>10</v>
      </c>
      <c r="D15" s="5" t="str">
        <f>J6</f>
        <v>3/8=</v>
      </c>
      <c r="E15" s="15" t="s">
        <v>25</v>
      </c>
      <c r="F15" s="17">
        <f>1*K6</f>
        <v>0.71</v>
      </c>
      <c r="G15" s="5" t="s">
        <v>36</v>
      </c>
      <c r="J15" s="10" t="s">
        <v>22</v>
      </c>
      <c r="K15" s="11">
        <v>11.4</v>
      </c>
      <c r="L15" s="18">
        <f>(1/2)+1</f>
        <v>1.5</v>
      </c>
    </row>
    <row r="16" spans="1:10" ht="12.75">
      <c r="A16" s="4" t="s">
        <v>8</v>
      </c>
      <c r="B16" s="5"/>
      <c r="C16" s="9" t="s">
        <v>10</v>
      </c>
      <c r="D16" s="5" t="str">
        <f>J7</f>
        <v>1/2=</v>
      </c>
      <c r="E16" s="15" t="s">
        <v>26</v>
      </c>
      <c r="F16" s="17">
        <f>1*K7</f>
        <v>1.27</v>
      </c>
      <c r="G16" s="5" t="s">
        <v>36</v>
      </c>
      <c r="J16" s="10"/>
    </row>
    <row r="17" spans="1:7" ht="13.5" thickBot="1">
      <c r="A17" s="6"/>
      <c r="B17" s="7"/>
      <c r="C17" s="6"/>
      <c r="D17" s="7"/>
      <c r="E17" s="13"/>
      <c r="F17" s="8"/>
      <c r="G17" s="7"/>
    </row>
    <row r="19" ht="12.75">
      <c r="A19" t="s">
        <v>27</v>
      </c>
    </row>
    <row r="20" spans="1:2" ht="12.75">
      <c r="A20" s="10" t="s">
        <v>28</v>
      </c>
      <c r="B20" t="s">
        <v>29</v>
      </c>
    </row>
    <row r="21" spans="1:2" ht="12.75">
      <c r="A21" s="10" t="s">
        <v>30</v>
      </c>
      <c r="B21" t="s">
        <v>31</v>
      </c>
    </row>
    <row r="22" spans="1:2" ht="12.75">
      <c r="A22" s="10" t="s">
        <v>28</v>
      </c>
      <c r="B22" s="19" t="s">
        <v>32</v>
      </c>
    </row>
    <row r="23" spans="1:2" ht="12.75">
      <c r="A23" s="10"/>
      <c r="B23" s="1" t="s">
        <v>33</v>
      </c>
    </row>
    <row r="24" ht="12.75">
      <c r="A24" s="10"/>
    </row>
    <row r="25" ht="12.75">
      <c r="A25" s="11" t="s">
        <v>34</v>
      </c>
    </row>
    <row r="26" spans="1:4" ht="12.75">
      <c r="A26" s="30" t="s">
        <v>35</v>
      </c>
      <c r="B26" s="30"/>
      <c r="C26" s="10">
        <v>4200</v>
      </c>
      <c r="D26" s="18">
        <f>(F13)</f>
        <v>5.7</v>
      </c>
    </row>
    <row r="27" spans="2:4" ht="12.75">
      <c r="B27" s="10" t="s">
        <v>39</v>
      </c>
      <c r="C27" s="21">
        <f>C26*F13</f>
        <v>23940</v>
      </c>
      <c r="D27" s="11" t="s">
        <v>37</v>
      </c>
    </row>
    <row r="28" spans="2:4" ht="12.75">
      <c r="B28" s="10" t="s">
        <v>39</v>
      </c>
      <c r="C28" s="20">
        <f>C27/1000</f>
        <v>23.94</v>
      </c>
      <c r="D28" s="11" t="s">
        <v>38</v>
      </c>
    </row>
    <row r="31" ht="12.75">
      <c r="A31" t="s">
        <v>40</v>
      </c>
    </row>
    <row r="32" spans="1:4" ht="12.75">
      <c r="A32" s="30" t="s">
        <v>41</v>
      </c>
      <c r="B32" s="30"/>
      <c r="C32" s="10">
        <v>4200</v>
      </c>
      <c r="D32" s="18">
        <f>F14</f>
        <v>3.96</v>
      </c>
    </row>
    <row r="33" spans="2:4" ht="12.75">
      <c r="B33" s="10" t="s">
        <v>39</v>
      </c>
      <c r="C33" s="10">
        <f>C32*D32</f>
        <v>16632</v>
      </c>
      <c r="D33" s="11" t="s">
        <v>37</v>
      </c>
    </row>
    <row r="34" spans="2:4" ht="12.75">
      <c r="B34" s="10" t="s">
        <v>39</v>
      </c>
      <c r="C34" s="20">
        <f>C33/1000</f>
        <v>16.632</v>
      </c>
      <c r="D34" s="11" t="s">
        <v>38</v>
      </c>
    </row>
    <row r="35" spans="2:4" ht="12.75">
      <c r="B35" s="10"/>
      <c r="C35" s="10"/>
      <c r="D35" s="11"/>
    </row>
    <row r="37" ht="12.75">
      <c r="A37" t="s">
        <v>42</v>
      </c>
    </row>
    <row r="38" spans="1:4" ht="12.75">
      <c r="A38" s="30" t="s">
        <v>43</v>
      </c>
      <c r="B38" s="30"/>
      <c r="C38">
        <v>4200</v>
      </c>
      <c r="D38" s="18">
        <f>F15</f>
        <v>0.71</v>
      </c>
    </row>
    <row r="39" spans="2:4" ht="12.75">
      <c r="B39" s="10" t="s">
        <v>39</v>
      </c>
      <c r="C39">
        <f>C38*D38</f>
        <v>2982</v>
      </c>
      <c r="D39" s="11" t="s">
        <v>37</v>
      </c>
    </row>
    <row r="40" spans="2:4" ht="12.75">
      <c r="B40" s="10" t="s">
        <v>39</v>
      </c>
      <c r="C40" s="12">
        <f>C39/1000</f>
        <v>2.982</v>
      </c>
      <c r="D40" s="11" t="s">
        <v>38</v>
      </c>
    </row>
    <row r="43" ht="12.75">
      <c r="A43" t="s">
        <v>44</v>
      </c>
    </row>
    <row r="44" spans="1:4" ht="12.75">
      <c r="A44" s="30" t="s">
        <v>45</v>
      </c>
      <c r="B44" s="30"/>
      <c r="C44">
        <v>4200</v>
      </c>
      <c r="D44" s="18">
        <f>F16</f>
        <v>1.27</v>
      </c>
    </row>
    <row r="45" spans="2:4" ht="12.75">
      <c r="B45" s="10" t="s">
        <v>39</v>
      </c>
      <c r="C45">
        <f>C44*D44</f>
        <v>5334</v>
      </c>
      <c r="D45" s="11" t="s">
        <v>37</v>
      </c>
    </row>
    <row r="46" spans="2:4" ht="12.75">
      <c r="B46" s="10" t="s">
        <v>39</v>
      </c>
      <c r="C46" s="12">
        <f>C45/1000</f>
        <v>5.334</v>
      </c>
      <c r="D46" s="11" t="s">
        <v>38</v>
      </c>
    </row>
    <row r="59" ht="12.75">
      <c r="A59" t="s">
        <v>0</v>
      </c>
    </row>
    <row r="60" ht="12.75">
      <c r="A60" t="s">
        <v>1</v>
      </c>
    </row>
    <row r="61" ht="12.75"/>
    <row r="62" spans="10:12" ht="12.75">
      <c r="J62" s="10" t="s">
        <v>12</v>
      </c>
      <c r="K62" s="11">
        <v>0.32</v>
      </c>
      <c r="L62" s="18">
        <f>1/4</f>
        <v>0.25</v>
      </c>
    </row>
    <row r="63" spans="10:12" ht="12.75">
      <c r="J63" s="10" t="s">
        <v>13</v>
      </c>
      <c r="K63" s="11">
        <v>0.49</v>
      </c>
      <c r="L63" s="18">
        <f>5/16</f>
        <v>0.3125</v>
      </c>
    </row>
    <row r="64" spans="10:12" ht="12.75">
      <c r="J64" s="10" t="s">
        <v>14</v>
      </c>
      <c r="K64" s="11">
        <v>0.71</v>
      </c>
      <c r="L64" s="18">
        <f>3/8</f>
        <v>0.375</v>
      </c>
    </row>
    <row r="65" spans="10:12" ht="12.75">
      <c r="J65" s="10" t="s">
        <v>15</v>
      </c>
      <c r="K65" s="11">
        <v>1.27</v>
      </c>
      <c r="L65" s="18">
        <f>1/2</f>
        <v>0.5</v>
      </c>
    </row>
    <row r="66" spans="10:12" ht="12.75">
      <c r="J66" s="10" t="s">
        <v>16</v>
      </c>
      <c r="K66" s="11">
        <v>1.98</v>
      </c>
      <c r="L66" s="18">
        <f>5/8</f>
        <v>0.625</v>
      </c>
    </row>
    <row r="67" spans="10:12" ht="12.75">
      <c r="J67" s="10" t="s">
        <v>11</v>
      </c>
      <c r="K67" s="11">
        <v>2.85</v>
      </c>
      <c r="L67" s="18">
        <f>3/4</f>
        <v>0.75</v>
      </c>
    </row>
    <row r="68" spans="10:12" ht="12.75">
      <c r="J68" s="10" t="s">
        <v>17</v>
      </c>
      <c r="K68" s="11">
        <v>3.88</v>
      </c>
      <c r="L68" s="18">
        <f>7/8</f>
        <v>0.875</v>
      </c>
    </row>
    <row r="69" spans="10:12" ht="13.5" thickBot="1">
      <c r="J69" s="10" t="s">
        <v>18</v>
      </c>
      <c r="K69" s="11">
        <v>5.07</v>
      </c>
      <c r="L69" s="18">
        <f>1/1</f>
        <v>1</v>
      </c>
    </row>
    <row r="70" spans="1:12" ht="13.5" thickBot="1">
      <c r="A70" s="31" t="s">
        <v>2</v>
      </c>
      <c r="B70" s="32"/>
      <c r="C70" s="31" t="s">
        <v>3</v>
      </c>
      <c r="D70" s="32"/>
      <c r="E70" s="31" t="s">
        <v>4</v>
      </c>
      <c r="F70" s="33"/>
      <c r="G70" s="32"/>
      <c r="J70" s="10" t="s">
        <v>19</v>
      </c>
      <c r="K70" s="11">
        <v>6.41</v>
      </c>
      <c r="L70" s="18">
        <f>(1/8)+1</f>
        <v>1.125</v>
      </c>
    </row>
    <row r="71" spans="1:12" ht="12.75">
      <c r="A71" s="2" t="s">
        <v>5</v>
      </c>
      <c r="B71" s="3"/>
      <c r="C71" s="9" t="s">
        <v>9</v>
      </c>
      <c r="D71" s="3" t="str">
        <f>J66</f>
        <v>5/8=</v>
      </c>
      <c r="E71" s="14" t="s">
        <v>24</v>
      </c>
      <c r="F71" s="16">
        <f>2*K66</f>
        <v>3.96</v>
      </c>
      <c r="G71" s="3" t="s">
        <v>36</v>
      </c>
      <c r="J71" s="10" t="s">
        <v>20</v>
      </c>
      <c r="K71" s="11">
        <v>7.92</v>
      </c>
      <c r="L71" s="18">
        <f>(1/4)+1</f>
        <v>1.25</v>
      </c>
    </row>
    <row r="72" spans="1:12" ht="12.75">
      <c r="A72" s="4" t="s">
        <v>6</v>
      </c>
      <c r="B72" s="5"/>
      <c r="C72" s="9" t="s">
        <v>9</v>
      </c>
      <c r="D72" s="5" t="str">
        <f>J65</f>
        <v>1/2=</v>
      </c>
      <c r="E72" s="15" t="s">
        <v>49</v>
      </c>
      <c r="F72" s="17">
        <f>2*K65</f>
        <v>2.54</v>
      </c>
      <c r="G72" s="5" t="s">
        <v>36</v>
      </c>
      <c r="J72" s="10" t="s">
        <v>21</v>
      </c>
      <c r="K72" s="11">
        <v>9.58</v>
      </c>
      <c r="L72" s="18">
        <f>(3/8)+1</f>
        <v>1.375</v>
      </c>
    </row>
    <row r="73" spans="1:12" ht="12.75">
      <c r="A73" s="4" t="s">
        <v>7</v>
      </c>
      <c r="B73" s="5"/>
      <c r="C73" s="9" t="s">
        <v>10</v>
      </c>
      <c r="D73" s="5" t="str">
        <f>J63</f>
        <v>5/16=</v>
      </c>
      <c r="E73" s="15" t="s">
        <v>50</v>
      </c>
      <c r="F73" s="17">
        <f>1*K63</f>
        <v>0.49</v>
      </c>
      <c r="G73" s="5" t="s">
        <v>36</v>
      </c>
      <c r="J73" s="10" t="s">
        <v>22</v>
      </c>
      <c r="K73" s="11">
        <v>11.4</v>
      </c>
      <c r="L73" s="18">
        <f>(1/2)+1</f>
        <v>1.5</v>
      </c>
    </row>
    <row r="74" spans="1:7" ht="12.75">
      <c r="A74" s="4" t="s">
        <v>8</v>
      </c>
      <c r="B74" s="5"/>
      <c r="C74" s="9" t="s">
        <v>10</v>
      </c>
      <c r="D74" s="5" t="str">
        <f>J64</f>
        <v>3/8=</v>
      </c>
      <c r="E74" s="15" t="s">
        <v>25</v>
      </c>
      <c r="F74" s="17">
        <f>1*K64</f>
        <v>0.71</v>
      </c>
      <c r="G74" s="5" t="s">
        <v>36</v>
      </c>
    </row>
    <row r="75" spans="1:7" ht="13.5" thickBot="1">
      <c r="A75" s="6"/>
      <c r="B75" s="7"/>
      <c r="C75" s="6"/>
      <c r="D75" s="7"/>
      <c r="E75" s="13"/>
      <c r="F75" s="8"/>
      <c r="G75" s="7"/>
    </row>
    <row r="77" ht="12.75">
      <c r="A77" t="s">
        <v>27</v>
      </c>
    </row>
    <row r="78" spans="1:2" ht="12.75">
      <c r="A78" s="10" t="s">
        <v>28</v>
      </c>
      <c r="B78" t="s">
        <v>46</v>
      </c>
    </row>
    <row r="79" spans="1:2" ht="12.75">
      <c r="A79" s="10" t="s">
        <v>30</v>
      </c>
      <c r="B79" t="s">
        <v>31</v>
      </c>
    </row>
    <row r="80" spans="1:2" ht="12.75">
      <c r="A80" s="10" t="s">
        <v>28</v>
      </c>
      <c r="B80" s="19" t="s">
        <v>32</v>
      </c>
    </row>
    <row r="81" spans="1:2" ht="12.75">
      <c r="A81" s="10"/>
      <c r="B81" s="1" t="s">
        <v>33</v>
      </c>
    </row>
    <row r="82" ht="12.75">
      <c r="A82" s="10"/>
    </row>
    <row r="83" ht="12.75">
      <c r="A83" s="11" t="s">
        <v>34</v>
      </c>
    </row>
    <row r="84" spans="1:4" ht="12.75">
      <c r="A84" s="30" t="s">
        <v>35</v>
      </c>
      <c r="B84" s="30"/>
      <c r="C84" s="10">
        <v>4201</v>
      </c>
      <c r="D84" s="18">
        <f>(F71)</f>
        <v>3.96</v>
      </c>
    </row>
    <row r="85" spans="2:4" ht="12.75">
      <c r="B85" s="10" t="s">
        <v>39</v>
      </c>
      <c r="C85" s="21">
        <f>C84*F71</f>
        <v>16635.96</v>
      </c>
      <c r="D85" s="11" t="s">
        <v>37</v>
      </c>
    </row>
    <row r="86" spans="2:4" ht="12.75">
      <c r="B86" s="10" t="s">
        <v>39</v>
      </c>
      <c r="C86" s="20">
        <f>C85/1000</f>
        <v>16.63596</v>
      </c>
      <c r="D86" s="11" t="s">
        <v>38</v>
      </c>
    </row>
    <row r="89" ht="12.75">
      <c r="A89" t="s">
        <v>40</v>
      </c>
    </row>
    <row r="90" spans="1:4" ht="12.75">
      <c r="A90" s="30" t="s">
        <v>41</v>
      </c>
      <c r="B90" s="30"/>
      <c r="C90" s="10">
        <v>4201</v>
      </c>
      <c r="D90" s="18">
        <f>F72</f>
        <v>2.54</v>
      </c>
    </row>
    <row r="91" spans="2:4" ht="12.75">
      <c r="B91" s="10" t="s">
        <v>39</v>
      </c>
      <c r="C91" s="10">
        <f>C90*D90</f>
        <v>10670.54</v>
      </c>
      <c r="D91" s="11" t="s">
        <v>37</v>
      </c>
    </row>
    <row r="92" spans="2:4" ht="12.75">
      <c r="B92" s="10" t="s">
        <v>39</v>
      </c>
      <c r="C92" s="20">
        <f>C91/1000</f>
        <v>10.67054</v>
      </c>
      <c r="D92" s="11" t="s">
        <v>38</v>
      </c>
    </row>
    <row r="93" spans="2:4" ht="12.75">
      <c r="B93" s="10"/>
      <c r="C93" s="10"/>
      <c r="D93" s="11"/>
    </row>
    <row r="95" ht="12.75">
      <c r="A95" t="s">
        <v>42</v>
      </c>
    </row>
    <row r="96" spans="1:4" ht="12.75">
      <c r="A96" s="30" t="s">
        <v>43</v>
      </c>
      <c r="B96" s="30"/>
      <c r="C96">
        <v>4201</v>
      </c>
      <c r="D96" s="18">
        <f>F73</f>
        <v>0.49</v>
      </c>
    </row>
    <row r="97" spans="2:4" ht="12.75">
      <c r="B97" s="10" t="s">
        <v>39</v>
      </c>
      <c r="C97">
        <f>C96*D96</f>
        <v>2058.49</v>
      </c>
      <c r="D97" s="11" t="s">
        <v>37</v>
      </c>
    </row>
    <row r="98" spans="2:4" ht="12.75">
      <c r="B98" s="10" t="s">
        <v>39</v>
      </c>
      <c r="C98" s="12">
        <f>C97/1000</f>
        <v>2.05849</v>
      </c>
      <c r="D98" s="11" t="s">
        <v>38</v>
      </c>
    </row>
    <row r="101" ht="12.75">
      <c r="A101" t="s">
        <v>44</v>
      </c>
    </row>
    <row r="102" spans="1:4" ht="12.75">
      <c r="A102" s="30" t="s">
        <v>45</v>
      </c>
      <c r="B102" s="30"/>
      <c r="C102">
        <v>4201</v>
      </c>
      <c r="D102" s="18">
        <f>F74</f>
        <v>0.71</v>
      </c>
    </row>
    <row r="103" spans="2:4" ht="12.75">
      <c r="B103" s="10" t="s">
        <v>39</v>
      </c>
      <c r="C103">
        <f>C102*D102</f>
        <v>2982.71</v>
      </c>
      <c r="D103" s="11" t="s">
        <v>37</v>
      </c>
    </row>
    <row r="104" spans="2:4" ht="12.75">
      <c r="B104" s="10" t="s">
        <v>39</v>
      </c>
      <c r="C104" s="12">
        <f>C103/1000</f>
        <v>2.98271</v>
      </c>
      <c r="D104" s="11" t="s">
        <v>38</v>
      </c>
    </row>
    <row r="117" ht="12.75">
      <c r="A117" t="s">
        <v>0</v>
      </c>
    </row>
    <row r="118" ht="12.75">
      <c r="A118" t="s">
        <v>1</v>
      </c>
    </row>
    <row r="119" ht="12.75"/>
    <row r="120" spans="10:12" ht="12.75">
      <c r="J120" s="10" t="s">
        <v>12</v>
      </c>
      <c r="K120" s="11">
        <v>0.32</v>
      </c>
      <c r="L120" s="18">
        <f>1/4</f>
        <v>0.25</v>
      </c>
    </row>
    <row r="121" spans="10:12" ht="12.75">
      <c r="J121" s="10" t="s">
        <v>13</v>
      </c>
      <c r="K121" s="11">
        <v>0.49</v>
      </c>
      <c r="L121" s="18">
        <f>5/16</f>
        <v>0.3125</v>
      </c>
    </row>
    <row r="122" spans="10:12" ht="12.75">
      <c r="J122" s="10" t="s">
        <v>14</v>
      </c>
      <c r="K122" s="11">
        <v>0.71</v>
      </c>
      <c r="L122" s="18">
        <f>3/8</f>
        <v>0.375</v>
      </c>
    </row>
    <row r="123" spans="10:12" ht="12.75">
      <c r="J123" s="10" t="s">
        <v>15</v>
      </c>
      <c r="K123" s="11">
        <v>1.27</v>
      </c>
      <c r="L123" s="18">
        <f>1/2</f>
        <v>0.5</v>
      </c>
    </row>
    <row r="124" spans="10:12" ht="12.75">
      <c r="J124" s="10" t="s">
        <v>16</v>
      </c>
      <c r="K124" s="11">
        <v>1.98</v>
      </c>
      <c r="L124" s="18">
        <f>5/8</f>
        <v>0.625</v>
      </c>
    </row>
    <row r="125" spans="10:12" ht="12.75">
      <c r="J125" s="10" t="s">
        <v>11</v>
      </c>
      <c r="K125" s="11">
        <v>2.85</v>
      </c>
      <c r="L125" s="18">
        <f>3/4</f>
        <v>0.75</v>
      </c>
    </row>
    <row r="126" spans="10:12" ht="12.75">
      <c r="J126" s="10" t="s">
        <v>17</v>
      </c>
      <c r="K126" s="11">
        <v>3.88</v>
      </c>
      <c r="L126" s="18">
        <f>7/8</f>
        <v>0.875</v>
      </c>
    </row>
    <row r="127" spans="10:12" ht="13.5" thickBot="1">
      <c r="J127" s="10" t="s">
        <v>18</v>
      </c>
      <c r="K127" s="11">
        <v>5.07</v>
      </c>
      <c r="L127" s="18">
        <f>1/1</f>
        <v>1</v>
      </c>
    </row>
    <row r="128" spans="1:12" ht="13.5" thickBot="1">
      <c r="A128" s="31" t="s">
        <v>2</v>
      </c>
      <c r="B128" s="32"/>
      <c r="C128" s="31" t="s">
        <v>3</v>
      </c>
      <c r="D128" s="32"/>
      <c r="E128" s="31" t="s">
        <v>4</v>
      </c>
      <c r="F128" s="33"/>
      <c r="G128" s="32"/>
      <c r="J128" s="10" t="s">
        <v>19</v>
      </c>
      <c r="K128" s="11">
        <v>6.41</v>
      </c>
      <c r="L128" s="18">
        <f>(1/8)+1</f>
        <v>1.125</v>
      </c>
    </row>
    <row r="129" spans="1:12" ht="12.75">
      <c r="A129" s="2" t="s">
        <v>5</v>
      </c>
      <c r="B129" s="3"/>
      <c r="C129" s="9" t="s">
        <v>9</v>
      </c>
      <c r="D129" s="3" t="str">
        <f>J127</f>
        <v>1=</v>
      </c>
      <c r="E129" s="14" t="s">
        <v>55</v>
      </c>
      <c r="F129" s="16">
        <f>2*K127</f>
        <v>10.14</v>
      </c>
      <c r="G129" s="3" t="s">
        <v>36</v>
      </c>
      <c r="J129" s="10" t="s">
        <v>20</v>
      </c>
      <c r="K129" s="11">
        <v>7.92</v>
      </c>
      <c r="L129" s="18">
        <f>(1/4)+1</f>
        <v>1.25</v>
      </c>
    </row>
    <row r="130" spans="1:12" ht="12.75">
      <c r="A130" s="4" t="s">
        <v>6</v>
      </c>
      <c r="B130" s="5"/>
      <c r="C130" s="9" t="s">
        <v>9</v>
      </c>
      <c r="D130" s="5" t="str">
        <f>J126</f>
        <v>7/8=</v>
      </c>
      <c r="E130" s="15" t="s">
        <v>56</v>
      </c>
      <c r="F130" s="17">
        <f>2*K126</f>
        <v>7.76</v>
      </c>
      <c r="G130" s="5" t="s">
        <v>36</v>
      </c>
      <c r="J130" s="10" t="s">
        <v>21</v>
      </c>
      <c r="K130" s="11">
        <v>9.58</v>
      </c>
      <c r="L130" s="18">
        <f>(3/8)+1</f>
        <v>1.375</v>
      </c>
    </row>
    <row r="131" spans="1:12" ht="12.75">
      <c r="A131" s="4" t="s">
        <v>7</v>
      </c>
      <c r="B131" s="5"/>
      <c r="C131" s="9" t="s">
        <v>10</v>
      </c>
      <c r="D131" s="5" t="str">
        <f>J124</f>
        <v>5/8=</v>
      </c>
      <c r="E131" s="15" t="s">
        <v>57</v>
      </c>
      <c r="F131" s="17">
        <f>1*K124</f>
        <v>1.98</v>
      </c>
      <c r="G131" s="5" t="s">
        <v>36</v>
      </c>
      <c r="J131" s="10" t="s">
        <v>22</v>
      </c>
      <c r="K131" s="11">
        <v>11.4</v>
      </c>
      <c r="L131" s="18">
        <f>(1/2)+1</f>
        <v>1.5</v>
      </c>
    </row>
    <row r="132" spans="1:7" ht="12.75">
      <c r="A132" s="4" t="s">
        <v>8</v>
      </c>
      <c r="B132" s="5"/>
      <c r="C132" s="9" t="s">
        <v>10</v>
      </c>
      <c r="D132" s="5" t="str">
        <f>J125</f>
        <v>3/4=</v>
      </c>
      <c r="E132" s="15" t="s">
        <v>58</v>
      </c>
      <c r="F132" s="17">
        <f>1*K125</f>
        <v>2.85</v>
      </c>
      <c r="G132" s="5" t="s">
        <v>36</v>
      </c>
    </row>
    <row r="133" spans="1:7" ht="13.5" thickBot="1">
      <c r="A133" s="6"/>
      <c r="B133" s="7"/>
      <c r="C133" s="6"/>
      <c r="D133" s="7"/>
      <c r="E133" s="13"/>
      <c r="F133" s="8"/>
      <c r="G133" s="7"/>
    </row>
    <row r="135" ht="12.75">
      <c r="A135" t="s">
        <v>27</v>
      </c>
    </row>
    <row r="136" spans="1:2" ht="12.75">
      <c r="A136" s="10" t="s">
        <v>28</v>
      </c>
      <c r="B136" t="s">
        <v>47</v>
      </c>
    </row>
    <row r="137" spans="1:2" ht="12.75">
      <c r="A137" s="10" t="s">
        <v>30</v>
      </c>
      <c r="B137" t="s">
        <v>31</v>
      </c>
    </row>
    <row r="138" spans="1:2" ht="12.75">
      <c r="A138" s="10" t="s">
        <v>28</v>
      </c>
      <c r="B138" s="19" t="s">
        <v>32</v>
      </c>
    </row>
    <row r="139" spans="1:2" ht="12.75">
      <c r="A139" s="10"/>
      <c r="B139" s="1" t="s">
        <v>33</v>
      </c>
    </row>
    <row r="140" ht="12.75">
      <c r="A140" s="10"/>
    </row>
    <row r="141" ht="12.75">
      <c r="A141" s="11" t="s">
        <v>34</v>
      </c>
    </row>
    <row r="142" spans="1:4" ht="12.75">
      <c r="A142" s="30" t="s">
        <v>35</v>
      </c>
      <c r="B142" s="30"/>
      <c r="C142" s="10">
        <v>4202</v>
      </c>
      <c r="D142" s="18">
        <f>(F129)</f>
        <v>10.14</v>
      </c>
    </row>
    <row r="143" spans="2:4" ht="12.75">
      <c r="B143" s="10" t="s">
        <v>39</v>
      </c>
      <c r="C143" s="21">
        <f>C142*F129</f>
        <v>42608.28</v>
      </c>
      <c r="D143" s="11" t="s">
        <v>37</v>
      </c>
    </row>
    <row r="144" spans="2:4" ht="12.75">
      <c r="B144" s="10" t="s">
        <v>39</v>
      </c>
      <c r="C144" s="20">
        <f>C143/1000</f>
        <v>42.60828</v>
      </c>
      <c r="D144" s="11" t="s">
        <v>38</v>
      </c>
    </row>
    <row r="147" ht="12.75">
      <c r="A147" t="s">
        <v>40</v>
      </c>
    </row>
    <row r="148" spans="1:4" ht="12.75">
      <c r="A148" s="30" t="s">
        <v>41</v>
      </c>
      <c r="B148" s="30"/>
      <c r="C148" s="10">
        <v>4202</v>
      </c>
      <c r="D148" s="18">
        <f>F130</f>
        <v>7.76</v>
      </c>
    </row>
    <row r="149" spans="2:4" ht="12.75">
      <c r="B149" s="10" t="s">
        <v>39</v>
      </c>
      <c r="C149" s="10">
        <f>C148*D148</f>
        <v>32607.52</v>
      </c>
      <c r="D149" s="11" t="s">
        <v>37</v>
      </c>
    </row>
    <row r="150" spans="2:4" ht="12.75">
      <c r="B150" s="10" t="s">
        <v>39</v>
      </c>
      <c r="C150" s="20">
        <f>C149/1000</f>
        <v>32.60752</v>
      </c>
      <c r="D150" s="11" t="s">
        <v>38</v>
      </c>
    </row>
    <row r="151" spans="2:4" ht="12.75">
      <c r="B151" s="10"/>
      <c r="C151" s="10"/>
      <c r="D151" s="11"/>
    </row>
    <row r="153" ht="12.75">
      <c r="A153" t="s">
        <v>42</v>
      </c>
    </row>
    <row r="154" spans="1:4" ht="12.75">
      <c r="A154" s="30" t="s">
        <v>43</v>
      </c>
      <c r="B154" s="30"/>
      <c r="C154">
        <v>4202</v>
      </c>
      <c r="D154" s="18">
        <f>F131</f>
        <v>1.98</v>
      </c>
    </row>
    <row r="155" spans="2:4" ht="12.75">
      <c r="B155" s="10" t="s">
        <v>39</v>
      </c>
      <c r="C155">
        <f>C154*D154</f>
        <v>8319.96</v>
      </c>
      <c r="D155" s="11" t="s">
        <v>37</v>
      </c>
    </row>
    <row r="156" spans="2:4" ht="12.75">
      <c r="B156" s="10" t="s">
        <v>39</v>
      </c>
      <c r="C156" s="12">
        <f>C155/1000</f>
        <v>8.319959999999998</v>
      </c>
      <c r="D156" s="11" t="s">
        <v>38</v>
      </c>
    </row>
    <row r="159" ht="12.75">
      <c r="A159" t="s">
        <v>44</v>
      </c>
    </row>
    <row r="160" spans="1:4" ht="12.75">
      <c r="A160" s="30" t="s">
        <v>45</v>
      </c>
      <c r="B160" s="30"/>
      <c r="C160">
        <v>4202</v>
      </c>
      <c r="D160" s="18">
        <f>F132</f>
        <v>2.85</v>
      </c>
    </row>
    <row r="161" spans="2:4" ht="12.75">
      <c r="B161" s="10" t="s">
        <v>39</v>
      </c>
      <c r="C161">
        <f>C160*D160</f>
        <v>11975.7</v>
      </c>
      <c r="D161" s="11" t="s">
        <v>37</v>
      </c>
    </row>
    <row r="162" spans="2:4" ht="12.75">
      <c r="B162" s="10" t="s">
        <v>39</v>
      </c>
      <c r="C162" s="12">
        <f>C161/1000</f>
        <v>11.975700000000002</v>
      </c>
      <c r="D162" s="11" t="s">
        <v>38</v>
      </c>
    </row>
    <row r="175" ht="12.75">
      <c r="A175" t="s">
        <v>0</v>
      </c>
    </row>
    <row r="176" ht="12.75">
      <c r="A176" t="s">
        <v>1</v>
      </c>
    </row>
    <row r="177" ht="12.75"/>
    <row r="178" spans="10:12" ht="12.75">
      <c r="J178" s="10" t="s">
        <v>12</v>
      </c>
      <c r="K178" s="11">
        <v>0.32</v>
      </c>
      <c r="L178" s="18">
        <f>1/4</f>
        <v>0.25</v>
      </c>
    </row>
    <row r="179" spans="10:12" ht="12.75">
      <c r="J179" s="10" t="s">
        <v>13</v>
      </c>
      <c r="K179" s="11">
        <v>0.49</v>
      </c>
      <c r="L179" s="18">
        <f>5/16</f>
        <v>0.3125</v>
      </c>
    </row>
    <row r="180" spans="10:12" ht="12.75">
      <c r="J180" s="10" t="s">
        <v>14</v>
      </c>
      <c r="K180" s="11">
        <v>0.71</v>
      </c>
      <c r="L180" s="18">
        <f>3/8</f>
        <v>0.375</v>
      </c>
    </row>
    <row r="181" spans="10:12" ht="12.75">
      <c r="J181" s="10" t="s">
        <v>15</v>
      </c>
      <c r="K181" s="11">
        <v>1.27</v>
      </c>
      <c r="L181" s="18">
        <f>1/2</f>
        <v>0.5</v>
      </c>
    </row>
    <row r="182" spans="10:12" ht="12.75">
      <c r="J182" s="10" t="s">
        <v>16</v>
      </c>
      <c r="K182" s="11">
        <v>1.98</v>
      </c>
      <c r="L182" s="18">
        <f>5/8</f>
        <v>0.625</v>
      </c>
    </row>
    <row r="183" spans="10:12" ht="12.75">
      <c r="J183" s="10" t="s">
        <v>11</v>
      </c>
      <c r="K183" s="11">
        <v>2.85</v>
      </c>
      <c r="L183" s="18">
        <f>3/4</f>
        <v>0.75</v>
      </c>
    </row>
    <row r="184" spans="10:12" ht="12.75">
      <c r="J184" s="10" t="s">
        <v>17</v>
      </c>
      <c r="K184" s="11">
        <v>3.88</v>
      </c>
      <c r="L184" s="18">
        <f>7/8</f>
        <v>0.875</v>
      </c>
    </row>
    <row r="185" spans="10:12" ht="13.5" thickBot="1">
      <c r="J185" s="10" t="s">
        <v>18</v>
      </c>
      <c r="K185" s="11">
        <v>5.07</v>
      </c>
      <c r="L185" s="18">
        <f>1/1</f>
        <v>1</v>
      </c>
    </row>
    <row r="186" spans="1:12" ht="13.5" thickBot="1">
      <c r="A186" s="31" t="s">
        <v>2</v>
      </c>
      <c r="B186" s="32"/>
      <c r="C186" s="31" t="s">
        <v>3</v>
      </c>
      <c r="D186" s="32"/>
      <c r="E186" s="31" t="s">
        <v>4</v>
      </c>
      <c r="F186" s="33"/>
      <c r="G186" s="32"/>
      <c r="J186" s="10" t="s">
        <v>19</v>
      </c>
      <c r="K186" s="11">
        <v>6.41</v>
      </c>
      <c r="L186" s="18">
        <f>(1/8)+1</f>
        <v>1.125</v>
      </c>
    </row>
    <row r="187" spans="1:12" ht="12.75">
      <c r="A187" s="2" t="s">
        <v>5</v>
      </c>
      <c r="B187" s="3"/>
      <c r="C187" s="9" t="s">
        <v>9</v>
      </c>
      <c r="D187" s="3" t="str">
        <f>J189</f>
        <v>1 1/2=</v>
      </c>
      <c r="E187" s="14" t="s">
        <v>51</v>
      </c>
      <c r="F187" s="16">
        <f>2*K189</f>
        <v>22.8</v>
      </c>
      <c r="G187" s="3" t="s">
        <v>36</v>
      </c>
      <c r="J187" s="10" t="s">
        <v>20</v>
      </c>
      <c r="K187" s="11">
        <v>7.92</v>
      </c>
      <c r="L187" s="18">
        <f>(1/4)+1</f>
        <v>1.25</v>
      </c>
    </row>
    <row r="188" spans="1:12" ht="12.75">
      <c r="A188" s="4" t="s">
        <v>6</v>
      </c>
      <c r="B188" s="5"/>
      <c r="C188" s="9" t="s">
        <v>9</v>
      </c>
      <c r="D188" s="5" t="str">
        <f>J188</f>
        <v>1 3/8=</v>
      </c>
      <c r="E188" s="15" t="s">
        <v>52</v>
      </c>
      <c r="F188" s="17">
        <f>2*K188</f>
        <v>19.16</v>
      </c>
      <c r="G188" s="5" t="s">
        <v>36</v>
      </c>
      <c r="J188" s="10" t="s">
        <v>21</v>
      </c>
      <c r="K188" s="11">
        <v>9.58</v>
      </c>
      <c r="L188" s="18">
        <f>(3/8)+1</f>
        <v>1.375</v>
      </c>
    </row>
    <row r="189" spans="1:12" ht="12.75">
      <c r="A189" s="4" t="s">
        <v>7</v>
      </c>
      <c r="B189" s="5"/>
      <c r="C189" s="9" t="s">
        <v>10</v>
      </c>
      <c r="D189" s="5" t="str">
        <f>J186</f>
        <v>1 1/8=</v>
      </c>
      <c r="E189" s="15" t="s">
        <v>53</v>
      </c>
      <c r="F189" s="17">
        <f>1*K186</f>
        <v>6.41</v>
      </c>
      <c r="G189" s="5" t="s">
        <v>36</v>
      </c>
      <c r="J189" s="10" t="s">
        <v>22</v>
      </c>
      <c r="K189" s="11">
        <v>11.4</v>
      </c>
      <c r="L189" s="18">
        <f>(1/2)+1</f>
        <v>1.5</v>
      </c>
    </row>
    <row r="190" spans="1:7" ht="12.75">
      <c r="A190" s="4" t="s">
        <v>8</v>
      </c>
      <c r="B190" s="5"/>
      <c r="C190" s="9" t="s">
        <v>10</v>
      </c>
      <c r="D190" s="5" t="str">
        <f>J187</f>
        <v>1 1/4=</v>
      </c>
      <c r="E190" s="15" t="s">
        <v>54</v>
      </c>
      <c r="F190" s="17">
        <f>1*K187</f>
        <v>7.92</v>
      </c>
      <c r="G190" s="5" t="s">
        <v>36</v>
      </c>
    </row>
    <row r="191" spans="1:7" ht="13.5" thickBot="1">
      <c r="A191" s="6"/>
      <c r="B191" s="7"/>
      <c r="C191" s="6"/>
      <c r="D191" s="7"/>
      <c r="E191" s="13"/>
      <c r="F191" s="8"/>
      <c r="G191" s="7"/>
    </row>
    <row r="193" ht="12.75">
      <c r="A193" t="s">
        <v>27</v>
      </c>
    </row>
    <row r="194" spans="1:2" ht="12.75">
      <c r="A194" s="10" t="s">
        <v>28</v>
      </c>
      <c r="B194" t="s">
        <v>48</v>
      </c>
    </row>
    <row r="195" spans="1:2" ht="12.75">
      <c r="A195" s="10" t="s">
        <v>30</v>
      </c>
      <c r="B195" t="s">
        <v>31</v>
      </c>
    </row>
    <row r="196" spans="1:2" ht="12.75">
      <c r="A196" s="10" t="s">
        <v>28</v>
      </c>
      <c r="B196" s="19" t="s">
        <v>32</v>
      </c>
    </row>
    <row r="197" spans="1:2" ht="12.75">
      <c r="A197" s="10"/>
      <c r="B197" s="1" t="s">
        <v>33</v>
      </c>
    </row>
    <row r="198" ht="12.75">
      <c r="A198" s="10"/>
    </row>
    <row r="199" ht="12.75">
      <c r="A199" s="11" t="s">
        <v>34</v>
      </c>
    </row>
    <row r="200" spans="1:4" ht="12.75">
      <c r="A200" s="30" t="s">
        <v>35</v>
      </c>
      <c r="B200" s="30"/>
      <c r="C200" s="10">
        <v>4203</v>
      </c>
      <c r="D200" s="18">
        <f>(F187)</f>
        <v>22.8</v>
      </c>
    </row>
    <row r="201" spans="2:4" ht="12.75">
      <c r="B201" s="10" t="s">
        <v>39</v>
      </c>
      <c r="C201" s="21">
        <f>C200*F187</f>
        <v>95828.40000000001</v>
      </c>
      <c r="D201" s="11" t="s">
        <v>37</v>
      </c>
    </row>
    <row r="202" spans="2:4" ht="12.75">
      <c r="B202" s="10" t="s">
        <v>39</v>
      </c>
      <c r="C202" s="20">
        <f>C201/1000</f>
        <v>95.8284</v>
      </c>
      <c r="D202" s="11" t="s">
        <v>38</v>
      </c>
    </row>
    <row r="205" ht="12.75">
      <c r="A205" t="s">
        <v>40</v>
      </c>
    </row>
    <row r="206" spans="1:4" ht="12.75">
      <c r="A206" s="30" t="s">
        <v>41</v>
      </c>
      <c r="B206" s="30"/>
      <c r="C206" s="10">
        <v>4203</v>
      </c>
      <c r="D206" s="18">
        <f>F188</f>
        <v>19.16</v>
      </c>
    </row>
    <row r="207" spans="2:4" ht="12.75">
      <c r="B207" s="10" t="s">
        <v>39</v>
      </c>
      <c r="C207" s="10">
        <f>C206*D206</f>
        <v>80529.48</v>
      </c>
      <c r="D207" s="11" t="s">
        <v>37</v>
      </c>
    </row>
    <row r="208" spans="2:4" ht="12.75">
      <c r="B208" s="10" t="s">
        <v>39</v>
      </c>
      <c r="C208" s="20">
        <f>C207/1000</f>
        <v>80.52947999999999</v>
      </c>
      <c r="D208" s="11" t="s">
        <v>38</v>
      </c>
    </row>
    <row r="209" spans="2:4" ht="12.75">
      <c r="B209" s="10"/>
      <c r="C209" s="10"/>
      <c r="D209" s="11"/>
    </row>
    <row r="211" ht="12.75">
      <c r="A211" t="s">
        <v>42</v>
      </c>
    </row>
    <row r="212" spans="1:4" ht="12.75">
      <c r="A212" s="30" t="s">
        <v>43</v>
      </c>
      <c r="B212" s="30"/>
      <c r="C212">
        <v>4203</v>
      </c>
      <c r="D212" s="18">
        <f>F189</f>
        <v>6.41</v>
      </c>
    </row>
    <row r="213" spans="2:4" ht="12.75">
      <c r="B213" s="10" t="s">
        <v>39</v>
      </c>
      <c r="C213">
        <f>C212*D212</f>
        <v>26941.23</v>
      </c>
      <c r="D213" s="11" t="s">
        <v>37</v>
      </c>
    </row>
    <row r="214" spans="2:4" ht="12.75">
      <c r="B214" s="10" t="s">
        <v>39</v>
      </c>
      <c r="C214" s="12">
        <f>C213/1000</f>
        <v>26.94123</v>
      </c>
      <c r="D214" s="11" t="s">
        <v>38</v>
      </c>
    </row>
    <row r="217" ht="12.75">
      <c r="A217" t="s">
        <v>44</v>
      </c>
    </row>
    <row r="218" spans="1:4" ht="12.75">
      <c r="A218" s="30" t="s">
        <v>45</v>
      </c>
      <c r="B218" s="30"/>
      <c r="C218">
        <v>4203</v>
      </c>
      <c r="D218" s="18">
        <f>F190</f>
        <v>7.92</v>
      </c>
    </row>
    <row r="219" spans="2:4" ht="12.75">
      <c r="B219" s="10" t="s">
        <v>39</v>
      </c>
      <c r="C219">
        <f>C218*D218</f>
        <v>33287.76</v>
      </c>
      <c r="D219" s="11" t="s">
        <v>37</v>
      </c>
    </row>
    <row r="220" spans="2:4" ht="12.75">
      <c r="B220" s="10" t="s">
        <v>39</v>
      </c>
      <c r="C220" s="12">
        <f>C219/1000</f>
        <v>33.28776</v>
      </c>
      <c r="D220" s="11" t="s">
        <v>38</v>
      </c>
    </row>
    <row r="233" ht="12.75">
      <c r="A233" t="s">
        <v>0</v>
      </c>
    </row>
    <row r="234" ht="12.75">
      <c r="A234" t="s">
        <v>1</v>
      </c>
    </row>
    <row r="235" ht="12.75"/>
    <row r="236" spans="10:12" ht="12.75">
      <c r="J236" s="10" t="s">
        <v>12</v>
      </c>
      <c r="K236" s="11">
        <v>0.32</v>
      </c>
      <c r="L236" s="18">
        <f>1/4</f>
        <v>0.25</v>
      </c>
    </row>
    <row r="237" spans="10:12" ht="12.75">
      <c r="J237" s="10" t="s">
        <v>13</v>
      </c>
      <c r="K237" s="11">
        <v>0.49</v>
      </c>
      <c r="L237" s="18">
        <f>5/16</f>
        <v>0.3125</v>
      </c>
    </row>
    <row r="238" spans="10:12" ht="12.75">
      <c r="J238" s="10" t="s">
        <v>14</v>
      </c>
      <c r="K238" s="11">
        <v>0.71</v>
      </c>
      <c r="L238" s="18">
        <f>3/8</f>
        <v>0.375</v>
      </c>
    </row>
    <row r="239" spans="10:12" ht="12.75">
      <c r="J239" s="10" t="s">
        <v>15</v>
      </c>
      <c r="K239" s="11">
        <v>1.27</v>
      </c>
      <c r="L239" s="18">
        <f>1/2</f>
        <v>0.5</v>
      </c>
    </row>
    <row r="240" spans="10:12" ht="12.75">
      <c r="J240" s="10" t="s">
        <v>16</v>
      </c>
      <c r="K240" s="11">
        <v>1.98</v>
      </c>
      <c r="L240" s="18">
        <f>5/8</f>
        <v>0.625</v>
      </c>
    </row>
    <row r="241" spans="10:12" ht="12.75">
      <c r="J241" s="10" t="s">
        <v>11</v>
      </c>
      <c r="K241" s="11">
        <v>2.85</v>
      </c>
      <c r="L241" s="18">
        <f>3/4</f>
        <v>0.75</v>
      </c>
    </row>
    <row r="242" spans="10:12" ht="12.75">
      <c r="J242" s="10" t="s">
        <v>17</v>
      </c>
      <c r="K242" s="11">
        <v>3.88</v>
      </c>
      <c r="L242" s="18">
        <f>7/8</f>
        <v>0.875</v>
      </c>
    </row>
    <row r="243" spans="10:12" ht="13.5" thickBot="1">
      <c r="J243" s="10" t="s">
        <v>18</v>
      </c>
      <c r="K243" s="11">
        <v>5.07</v>
      </c>
      <c r="L243" s="18">
        <f>1/1</f>
        <v>1</v>
      </c>
    </row>
    <row r="244" spans="1:12" ht="13.5" thickBot="1">
      <c r="A244" s="31" t="s">
        <v>2</v>
      </c>
      <c r="B244" s="32"/>
      <c r="C244" s="31" t="s">
        <v>3</v>
      </c>
      <c r="D244" s="32"/>
      <c r="E244" s="31" t="s">
        <v>4</v>
      </c>
      <c r="F244" s="33"/>
      <c r="G244" s="32"/>
      <c r="J244" s="10" t="s">
        <v>19</v>
      </c>
      <c r="K244" s="11">
        <v>6.41</v>
      </c>
      <c r="L244" s="18">
        <f>(1/8)+1</f>
        <v>1.125</v>
      </c>
    </row>
    <row r="245" spans="1:12" ht="12.75">
      <c r="A245" s="2" t="s">
        <v>5</v>
      </c>
      <c r="B245" s="3"/>
      <c r="C245" s="9" t="s">
        <v>9</v>
      </c>
      <c r="D245" s="3" t="str">
        <f>J239</f>
        <v>1/2=</v>
      </c>
      <c r="E245" s="14" t="s">
        <v>49</v>
      </c>
      <c r="F245" s="16">
        <f>2*K239</f>
        <v>2.54</v>
      </c>
      <c r="G245" s="3" t="s">
        <v>36</v>
      </c>
      <c r="J245" s="10" t="s">
        <v>20</v>
      </c>
      <c r="K245" s="11">
        <v>7.92</v>
      </c>
      <c r="L245" s="18">
        <f>(1/4)+1</f>
        <v>1.25</v>
      </c>
    </row>
    <row r="246" spans="1:12" ht="12.75">
      <c r="A246" s="4" t="s">
        <v>6</v>
      </c>
      <c r="B246" s="5"/>
      <c r="C246" s="9" t="s">
        <v>9</v>
      </c>
      <c r="D246" s="5" t="str">
        <f>J238</f>
        <v>3/8=</v>
      </c>
      <c r="E246" s="15" t="s">
        <v>60</v>
      </c>
      <c r="F246" s="17">
        <f>2*K238</f>
        <v>1.42</v>
      </c>
      <c r="G246" s="5" t="s">
        <v>36</v>
      </c>
      <c r="J246" s="10" t="s">
        <v>21</v>
      </c>
      <c r="K246" s="11">
        <v>9.58</v>
      </c>
      <c r="L246" s="18">
        <f>(3/8)+1</f>
        <v>1.375</v>
      </c>
    </row>
    <row r="247" spans="1:12" ht="12.75">
      <c r="A247" s="4" t="s">
        <v>7</v>
      </c>
      <c r="B247" s="5"/>
      <c r="C247" s="9" t="s">
        <v>10</v>
      </c>
      <c r="D247" s="5" t="str">
        <f>J236</f>
        <v>1/4=</v>
      </c>
      <c r="E247" s="15" t="s">
        <v>61</v>
      </c>
      <c r="F247" s="17">
        <f>1*K236</f>
        <v>0.32</v>
      </c>
      <c r="G247" s="5" t="s">
        <v>36</v>
      </c>
      <c r="J247" s="10" t="s">
        <v>22</v>
      </c>
      <c r="K247" s="11">
        <v>11.4</v>
      </c>
      <c r="L247" s="18">
        <f>(1/2)+1</f>
        <v>1.5</v>
      </c>
    </row>
    <row r="248" spans="1:7" ht="12.75">
      <c r="A248" s="4" t="s">
        <v>8</v>
      </c>
      <c r="B248" s="5"/>
      <c r="C248" s="9" t="s">
        <v>10</v>
      </c>
      <c r="D248" s="5" t="str">
        <f>J237</f>
        <v>5/16=</v>
      </c>
      <c r="E248" s="15" t="s">
        <v>50</v>
      </c>
      <c r="F248" s="17">
        <f>1*K237</f>
        <v>0.49</v>
      </c>
      <c r="G248" s="5" t="s">
        <v>36</v>
      </c>
    </row>
    <row r="249" spans="1:7" ht="13.5" thickBot="1">
      <c r="A249" s="6"/>
      <c r="B249" s="7"/>
      <c r="C249" s="6"/>
      <c r="D249" s="7"/>
      <c r="E249" s="13"/>
      <c r="F249" s="8"/>
      <c r="G249" s="7"/>
    </row>
    <row r="251" ht="12.75">
      <c r="A251" t="s">
        <v>27</v>
      </c>
    </row>
    <row r="252" spans="1:2" ht="12.75">
      <c r="A252" s="10" t="s">
        <v>28</v>
      </c>
      <c r="B252" t="s">
        <v>59</v>
      </c>
    </row>
    <row r="253" spans="1:2" ht="12.75">
      <c r="A253" s="10" t="s">
        <v>30</v>
      </c>
      <c r="B253" t="s">
        <v>31</v>
      </c>
    </row>
    <row r="254" spans="1:2" ht="12.75">
      <c r="A254" s="10" t="s">
        <v>28</v>
      </c>
      <c r="B254" s="19" t="s">
        <v>32</v>
      </c>
    </row>
    <row r="255" spans="1:2" ht="12.75">
      <c r="A255" s="10"/>
      <c r="B255" s="1" t="s">
        <v>33</v>
      </c>
    </row>
    <row r="256" ht="12.75">
      <c r="A256" s="10"/>
    </row>
    <row r="257" ht="12.75">
      <c r="A257" s="11" t="s">
        <v>34</v>
      </c>
    </row>
    <row r="258" spans="1:4" ht="12.75">
      <c r="A258" s="30" t="s">
        <v>35</v>
      </c>
      <c r="B258" s="30"/>
      <c r="C258" s="10">
        <v>4204</v>
      </c>
      <c r="D258" s="18">
        <f>(F245)</f>
        <v>2.54</v>
      </c>
    </row>
    <row r="259" spans="2:4" ht="12.75">
      <c r="B259" s="10" t="s">
        <v>39</v>
      </c>
      <c r="C259" s="21">
        <f>C258*F245</f>
        <v>10678.16</v>
      </c>
      <c r="D259" s="11" t="s">
        <v>37</v>
      </c>
    </row>
    <row r="260" spans="2:4" ht="12.75">
      <c r="B260" s="10" t="s">
        <v>39</v>
      </c>
      <c r="C260" s="20">
        <f>C259/1000</f>
        <v>10.67816</v>
      </c>
      <c r="D260" s="11" t="s">
        <v>38</v>
      </c>
    </row>
    <row r="263" ht="12.75">
      <c r="A263" t="s">
        <v>40</v>
      </c>
    </row>
    <row r="264" spans="1:4" ht="12.75">
      <c r="A264" s="30" t="s">
        <v>41</v>
      </c>
      <c r="B264" s="30"/>
      <c r="C264" s="10">
        <v>4204</v>
      </c>
      <c r="D264" s="18">
        <f>F246</f>
        <v>1.42</v>
      </c>
    </row>
    <row r="265" spans="2:4" ht="12.75">
      <c r="B265" s="10" t="s">
        <v>39</v>
      </c>
      <c r="C265" s="10">
        <f>C264*D264</f>
        <v>5969.679999999999</v>
      </c>
      <c r="D265" s="11" t="s">
        <v>37</v>
      </c>
    </row>
    <row r="266" spans="2:4" ht="12.75">
      <c r="B266" s="10" t="s">
        <v>39</v>
      </c>
      <c r="C266" s="20">
        <f>C265/1000</f>
        <v>5.969679999999999</v>
      </c>
      <c r="D266" s="11" t="s">
        <v>38</v>
      </c>
    </row>
    <row r="267" spans="2:4" ht="12.75">
      <c r="B267" s="10"/>
      <c r="C267" s="10"/>
      <c r="D267" s="11"/>
    </row>
    <row r="269" ht="12.75">
      <c r="A269" t="s">
        <v>42</v>
      </c>
    </row>
    <row r="270" spans="1:4" ht="12.75">
      <c r="A270" s="30" t="s">
        <v>43</v>
      </c>
      <c r="B270" s="30"/>
      <c r="C270">
        <v>4204</v>
      </c>
      <c r="D270" s="18">
        <f>F247</f>
        <v>0.32</v>
      </c>
    </row>
    <row r="271" spans="2:4" ht="12.75">
      <c r="B271" s="10" t="s">
        <v>39</v>
      </c>
      <c r="C271">
        <f>C270*D270</f>
        <v>1345.28</v>
      </c>
      <c r="D271" s="11" t="s">
        <v>37</v>
      </c>
    </row>
    <row r="272" spans="2:4" ht="12.75">
      <c r="B272" s="10" t="s">
        <v>39</v>
      </c>
      <c r="C272" s="12">
        <f>C271/1000</f>
        <v>1.34528</v>
      </c>
      <c r="D272" s="11" t="s">
        <v>38</v>
      </c>
    </row>
    <row r="275" ht="12.75">
      <c r="A275" t="s">
        <v>44</v>
      </c>
    </row>
    <row r="276" spans="1:4" ht="12.75">
      <c r="A276" s="30" t="s">
        <v>45</v>
      </c>
      <c r="B276" s="30"/>
      <c r="C276">
        <v>4204</v>
      </c>
      <c r="D276" s="18">
        <f>F248</f>
        <v>0.49</v>
      </c>
    </row>
    <row r="277" spans="2:4" ht="12.75">
      <c r="B277" s="10" t="s">
        <v>39</v>
      </c>
      <c r="C277">
        <f>C276*D276</f>
        <v>2059.96</v>
      </c>
      <c r="D277" s="11" t="s">
        <v>37</v>
      </c>
    </row>
    <row r="278" spans="2:4" ht="12.75">
      <c r="B278" s="10" t="s">
        <v>39</v>
      </c>
      <c r="C278" s="12">
        <f>C277/1000</f>
        <v>2.0599600000000002</v>
      </c>
      <c r="D278" s="11" t="s">
        <v>38</v>
      </c>
    </row>
  </sheetData>
  <sheetProtection/>
  <mergeCells count="35">
    <mergeCell ref="E12:G12"/>
    <mergeCell ref="A26:B26"/>
    <mergeCell ref="A32:B32"/>
    <mergeCell ref="A38:B38"/>
    <mergeCell ref="A44:B44"/>
    <mergeCell ref="A70:B70"/>
    <mergeCell ref="A12:B12"/>
    <mergeCell ref="C12:D12"/>
    <mergeCell ref="A96:B96"/>
    <mergeCell ref="A102:B102"/>
    <mergeCell ref="A128:B128"/>
    <mergeCell ref="C128:D128"/>
    <mergeCell ref="C70:D70"/>
    <mergeCell ref="E70:G70"/>
    <mergeCell ref="A84:B84"/>
    <mergeCell ref="A90:B90"/>
    <mergeCell ref="C186:D186"/>
    <mergeCell ref="E186:G186"/>
    <mergeCell ref="E128:G128"/>
    <mergeCell ref="A142:B142"/>
    <mergeCell ref="A148:B148"/>
    <mergeCell ref="A154:B154"/>
    <mergeCell ref="A200:B200"/>
    <mergeCell ref="A206:B206"/>
    <mergeCell ref="A212:B212"/>
    <mergeCell ref="A218:B218"/>
    <mergeCell ref="A160:B160"/>
    <mergeCell ref="A186:B186"/>
    <mergeCell ref="A264:B264"/>
    <mergeCell ref="A270:B270"/>
    <mergeCell ref="A276:B276"/>
    <mergeCell ref="A244:B244"/>
    <mergeCell ref="C244:D244"/>
    <mergeCell ref="E244:G244"/>
    <mergeCell ref="A258:B258"/>
  </mergeCells>
  <printOptions horizontalCentered="1"/>
  <pageMargins left="0.3937007874015748" right="0.3937007874015748" top="0.5905511811023623" bottom="0.5905511811023623" header="0" footer="0"/>
  <pageSetup orientation="portrait" paperSize="9" r:id="rId7"/>
  <legacyDrawing r:id="rId6"/>
  <oleObjects>
    <oleObject progId="AutoCAD.Drawing.16" shapeId="145962" r:id="rId1"/>
    <oleObject progId="AutoCAD.Drawing.16" shapeId="576783" r:id="rId2"/>
    <oleObject progId="AutoCAD.Drawing.16" shapeId="578140" r:id="rId3"/>
    <oleObject progId="AutoCAD.Drawing.16" shapeId="579188" r:id="rId4"/>
    <oleObject progId="AutoCAD.Drawing.16" shapeId="73044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6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ht="12.75">
      <c r="A1" t="s">
        <v>62</v>
      </c>
    </row>
    <row r="2" ht="12.75">
      <c r="A2" t="s">
        <v>63</v>
      </c>
    </row>
    <row r="17" spans="1:3" ht="12.75">
      <c r="A17" s="10" t="s">
        <v>64</v>
      </c>
      <c r="B17" s="22">
        <v>0.625</v>
      </c>
      <c r="C17" s="12">
        <f>B17*2.54</f>
        <v>1.5875</v>
      </c>
    </row>
    <row r="18" spans="1:3" ht="12.75">
      <c r="A18" s="10" t="s">
        <v>65</v>
      </c>
      <c r="B18" s="22">
        <v>0.75</v>
      </c>
      <c r="C18" s="12">
        <f>B18*2.54</f>
        <v>1.905</v>
      </c>
    </row>
    <row r="19" spans="1:3" ht="12.75">
      <c r="A19" s="10" t="s">
        <v>66</v>
      </c>
      <c r="B19" s="11">
        <v>8</v>
      </c>
      <c r="C19" s="12">
        <f>B19*2.54</f>
        <v>20.32</v>
      </c>
    </row>
    <row r="20" ht="12.75">
      <c r="A20" s="10"/>
    </row>
    <row r="21" spans="1:2" ht="12.75">
      <c r="A21" s="10" t="s">
        <v>76</v>
      </c>
      <c r="B21" t="s">
        <v>68</v>
      </c>
    </row>
    <row r="22" spans="1:2" ht="12.75">
      <c r="A22" s="10" t="s">
        <v>67</v>
      </c>
      <c r="B22" s="18">
        <f>C19*C17</f>
        <v>32.257999999999996</v>
      </c>
    </row>
    <row r="24" spans="1:4" ht="12.75">
      <c r="A24" s="10" t="s">
        <v>69</v>
      </c>
      <c r="B24" s="23" t="s">
        <v>70</v>
      </c>
      <c r="C24" s="10" t="s">
        <v>69</v>
      </c>
      <c r="D24" s="20" t="s">
        <v>72</v>
      </c>
    </row>
    <row r="25" spans="2:5" ht="12.75">
      <c r="B25" s="1" t="s">
        <v>33</v>
      </c>
      <c r="D25" s="20" t="s">
        <v>73</v>
      </c>
      <c r="E25" s="11"/>
    </row>
    <row r="26" spans="3:5" ht="12.75">
      <c r="C26" s="10" t="s">
        <v>69</v>
      </c>
      <c r="D26">
        <v>1518</v>
      </c>
      <c r="E26" t="s">
        <v>71</v>
      </c>
    </row>
    <row r="28" spans="1:2" ht="12.75">
      <c r="A28" s="10" t="s">
        <v>74</v>
      </c>
      <c r="B28" t="s">
        <v>75</v>
      </c>
    </row>
    <row r="29" spans="1:3" ht="12.75">
      <c r="A29" s="10"/>
      <c r="B29">
        <f>B22*D26</f>
        <v>48967.64399999999</v>
      </c>
      <c r="C29" t="s">
        <v>37</v>
      </c>
    </row>
    <row r="30" spans="1:3" ht="12.75">
      <c r="A30" s="10" t="s">
        <v>74</v>
      </c>
      <c r="B30" s="12">
        <f>B29/1000</f>
        <v>48.96764399999999</v>
      </c>
      <c r="C30" t="s">
        <v>38</v>
      </c>
    </row>
    <row r="31" spans="1:2" ht="12.75">
      <c r="A31" s="10"/>
      <c r="B31" s="12"/>
    </row>
    <row r="32" spans="1:2" ht="12.75">
      <c r="A32" s="10"/>
      <c r="B32" s="12"/>
    </row>
    <row r="33" spans="1:2" ht="12.75">
      <c r="A33" s="10"/>
      <c r="B33" s="12"/>
    </row>
    <row r="35" spans="1:2" ht="12.75">
      <c r="A35" s="10" t="s">
        <v>77</v>
      </c>
      <c r="B35" t="s">
        <v>78</v>
      </c>
    </row>
    <row r="36" spans="1:2" ht="12.75">
      <c r="A36" s="10" t="s">
        <v>67</v>
      </c>
      <c r="B36" s="18">
        <f>C18*C19</f>
        <v>38.7096</v>
      </c>
    </row>
    <row r="38" spans="1:2" ht="12.75">
      <c r="A38" s="10" t="s">
        <v>74</v>
      </c>
      <c r="B38" t="s">
        <v>75</v>
      </c>
    </row>
    <row r="39" spans="1:3" ht="12.75">
      <c r="A39" s="10"/>
      <c r="B39">
        <f>D26*B36</f>
        <v>58761.1728</v>
      </c>
      <c r="C39" t="s">
        <v>37</v>
      </c>
    </row>
    <row r="40" spans="1:3" ht="12.75">
      <c r="A40" s="10" t="s">
        <v>74</v>
      </c>
      <c r="B40" s="12">
        <f>B39/1000</f>
        <v>58.7611728</v>
      </c>
      <c r="C40" t="s">
        <v>38</v>
      </c>
    </row>
    <row r="60" ht="12.75">
      <c r="A60" t="s">
        <v>62</v>
      </c>
    </row>
    <row r="61" ht="12.75">
      <c r="A61" t="s">
        <v>63</v>
      </c>
    </row>
    <row r="76" spans="1:3" ht="12.75">
      <c r="A76" s="10" t="s">
        <v>64</v>
      </c>
      <c r="B76" s="22">
        <v>0.25</v>
      </c>
      <c r="C76" s="12">
        <f>B76*2.54</f>
        <v>0.635</v>
      </c>
    </row>
    <row r="77" spans="1:3" ht="12.75">
      <c r="A77" s="10" t="s">
        <v>65</v>
      </c>
      <c r="B77" s="22">
        <v>0.3125</v>
      </c>
      <c r="C77" s="12">
        <f>B77*2.54</f>
        <v>0.79375</v>
      </c>
    </row>
    <row r="78" spans="1:3" ht="12.75">
      <c r="A78" s="10" t="s">
        <v>66</v>
      </c>
      <c r="B78" s="11">
        <v>6</v>
      </c>
      <c r="C78" s="12">
        <f>B78*2.54</f>
        <v>15.24</v>
      </c>
    </row>
    <row r="79" ht="12.75">
      <c r="A79" s="10"/>
    </row>
    <row r="80" spans="1:2" ht="12.75">
      <c r="A80" s="10" t="s">
        <v>76</v>
      </c>
      <c r="B80" t="s">
        <v>68</v>
      </c>
    </row>
    <row r="81" spans="1:2" ht="12.75">
      <c r="A81" s="10" t="s">
        <v>67</v>
      </c>
      <c r="B81" s="18">
        <f>C78*C76</f>
        <v>9.6774</v>
      </c>
    </row>
    <row r="83" spans="1:4" ht="12.75">
      <c r="A83" s="10" t="s">
        <v>69</v>
      </c>
      <c r="B83" s="23" t="s">
        <v>70</v>
      </c>
      <c r="C83" s="10" t="s">
        <v>69</v>
      </c>
      <c r="D83" s="20" t="s">
        <v>72</v>
      </c>
    </row>
    <row r="84" spans="2:5" ht="12.75">
      <c r="B84" s="1" t="s">
        <v>33</v>
      </c>
      <c r="D84" s="20" t="s">
        <v>73</v>
      </c>
      <c r="E84" s="11"/>
    </row>
    <row r="85" spans="3:5" ht="12.75">
      <c r="C85" s="10" t="s">
        <v>69</v>
      </c>
      <c r="D85">
        <v>1518</v>
      </c>
      <c r="E85" t="s">
        <v>71</v>
      </c>
    </row>
    <row r="87" spans="1:2" ht="12.75">
      <c r="A87" s="10" t="s">
        <v>74</v>
      </c>
      <c r="B87" t="s">
        <v>75</v>
      </c>
    </row>
    <row r="88" spans="1:3" ht="12.75">
      <c r="A88" s="10"/>
      <c r="B88">
        <f>B81*D85</f>
        <v>14690.2932</v>
      </c>
      <c r="C88" t="s">
        <v>37</v>
      </c>
    </row>
    <row r="89" spans="1:3" ht="12.75">
      <c r="A89" s="10" t="s">
        <v>74</v>
      </c>
      <c r="B89" s="12">
        <f>B88/1000</f>
        <v>14.6902932</v>
      </c>
      <c r="C89" t="s">
        <v>38</v>
      </c>
    </row>
    <row r="90" spans="1:2" ht="12.75">
      <c r="A90" s="10"/>
      <c r="B90" s="12"/>
    </row>
    <row r="91" spans="1:2" ht="12.75">
      <c r="A91" s="10"/>
      <c r="B91" s="12"/>
    </row>
    <row r="92" spans="1:2" ht="12.75">
      <c r="A92" s="10"/>
      <c r="B92" s="12"/>
    </row>
    <row r="94" spans="1:2" ht="12.75">
      <c r="A94" s="10" t="s">
        <v>77</v>
      </c>
      <c r="B94" t="s">
        <v>78</v>
      </c>
    </row>
    <row r="95" spans="1:2" ht="12.75">
      <c r="A95" s="10" t="s">
        <v>67</v>
      </c>
      <c r="B95" s="18">
        <f>C77*C78</f>
        <v>12.09675</v>
      </c>
    </row>
    <row r="97" spans="1:2" ht="12.75">
      <c r="A97" s="10" t="s">
        <v>74</v>
      </c>
      <c r="B97" t="s">
        <v>75</v>
      </c>
    </row>
    <row r="98" spans="1:3" ht="12.75">
      <c r="A98" s="10"/>
      <c r="B98">
        <f>D85*B95</f>
        <v>18362.8665</v>
      </c>
      <c r="C98" t="s">
        <v>37</v>
      </c>
    </row>
    <row r="99" spans="1:3" ht="12.75">
      <c r="A99" s="10" t="s">
        <v>74</v>
      </c>
      <c r="B99" s="12">
        <f>B98/1000</f>
        <v>18.3628665</v>
      </c>
      <c r="C99" t="s">
        <v>38</v>
      </c>
    </row>
    <row r="119" ht="12.75">
      <c r="A119" t="s">
        <v>62</v>
      </c>
    </row>
    <row r="120" ht="12.75">
      <c r="A120" t="s">
        <v>63</v>
      </c>
    </row>
    <row r="135" spans="1:3" ht="12.75">
      <c r="A135" s="10" t="s">
        <v>64</v>
      </c>
      <c r="B135" s="22">
        <v>0.375</v>
      </c>
      <c r="C135" s="12">
        <f>B135*2.54</f>
        <v>0.9525</v>
      </c>
    </row>
    <row r="136" spans="1:3" ht="12.75">
      <c r="A136" s="10" t="s">
        <v>65</v>
      </c>
      <c r="B136" s="22">
        <v>0.5</v>
      </c>
      <c r="C136" s="12">
        <f>B136*2.54</f>
        <v>1.27</v>
      </c>
    </row>
    <row r="137" spans="1:3" ht="12.75">
      <c r="A137" s="10" t="s">
        <v>66</v>
      </c>
      <c r="B137" s="11">
        <v>7</v>
      </c>
      <c r="C137" s="12">
        <f>B137*2.54</f>
        <v>17.78</v>
      </c>
    </row>
    <row r="138" ht="12.75">
      <c r="A138" s="10"/>
    </row>
    <row r="139" spans="1:2" ht="12.75">
      <c r="A139" s="10" t="s">
        <v>76</v>
      </c>
      <c r="B139" t="s">
        <v>68</v>
      </c>
    </row>
    <row r="140" spans="1:2" ht="12.75">
      <c r="A140" s="10" t="s">
        <v>67</v>
      </c>
      <c r="B140" s="18">
        <f>C137*C135</f>
        <v>16.935450000000003</v>
      </c>
    </row>
    <row r="142" spans="1:4" ht="12.75">
      <c r="A142" s="10" t="s">
        <v>69</v>
      </c>
      <c r="B142" s="23" t="s">
        <v>70</v>
      </c>
      <c r="C142" s="10" t="s">
        <v>69</v>
      </c>
      <c r="D142" s="20" t="s">
        <v>72</v>
      </c>
    </row>
    <row r="143" spans="2:5" ht="12.75">
      <c r="B143" s="1" t="s">
        <v>33</v>
      </c>
      <c r="D143" s="20" t="s">
        <v>73</v>
      </c>
      <c r="E143" s="11"/>
    </row>
    <row r="144" spans="3:5" ht="12.75">
      <c r="C144" s="10" t="s">
        <v>69</v>
      </c>
      <c r="D144">
        <v>1518</v>
      </c>
      <c r="E144" t="s">
        <v>71</v>
      </c>
    </row>
    <row r="146" spans="1:2" ht="12.75">
      <c r="A146" s="10" t="s">
        <v>74</v>
      </c>
      <c r="B146" t="s">
        <v>75</v>
      </c>
    </row>
    <row r="147" spans="1:3" ht="12.75">
      <c r="A147" s="10"/>
      <c r="B147">
        <f>B140*D144</f>
        <v>25708.013100000004</v>
      </c>
      <c r="C147" t="s">
        <v>37</v>
      </c>
    </row>
    <row r="148" spans="1:3" ht="12.75">
      <c r="A148" s="10" t="s">
        <v>74</v>
      </c>
      <c r="B148" s="12">
        <f>B147/1000</f>
        <v>25.708013100000002</v>
      </c>
      <c r="C148" t="s">
        <v>38</v>
      </c>
    </row>
    <row r="149" spans="1:2" ht="12.75">
      <c r="A149" s="10"/>
      <c r="B149" s="12"/>
    </row>
    <row r="150" spans="1:2" ht="12.75">
      <c r="A150" s="10"/>
      <c r="B150" s="12"/>
    </row>
    <row r="151" spans="1:2" ht="12.75">
      <c r="A151" s="10"/>
      <c r="B151" s="12"/>
    </row>
    <row r="153" spans="1:2" ht="12.75">
      <c r="A153" s="10" t="s">
        <v>77</v>
      </c>
      <c r="B153" t="s">
        <v>78</v>
      </c>
    </row>
    <row r="154" spans="1:2" ht="12.75">
      <c r="A154" s="10" t="s">
        <v>67</v>
      </c>
      <c r="B154" s="18">
        <f>C136*C137</f>
        <v>22.5806</v>
      </c>
    </row>
    <row r="156" spans="1:2" ht="12.75">
      <c r="A156" s="10" t="s">
        <v>74</v>
      </c>
      <c r="B156" t="s">
        <v>75</v>
      </c>
    </row>
    <row r="157" spans="1:3" ht="12.75">
      <c r="A157" s="10"/>
      <c r="B157">
        <f>D144*B154</f>
        <v>34277.3508</v>
      </c>
      <c r="C157" t="s">
        <v>37</v>
      </c>
    </row>
    <row r="158" spans="1:3" ht="12.75">
      <c r="A158" s="10" t="s">
        <v>74</v>
      </c>
      <c r="B158" s="12">
        <f>B157/1000</f>
        <v>34.2773508</v>
      </c>
      <c r="C158" t="s">
        <v>38</v>
      </c>
    </row>
    <row r="178" ht="12.75">
      <c r="A178" t="s">
        <v>62</v>
      </c>
    </row>
    <row r="179" ht="12.75">
      <c r="A179" t="s">
        <v>63</v>
      </c>
    </row>
    <row r="194" spans="1:3" ht="12.75">
      <c r="A194" s="10" t="s">
        <v>64</v>
      </c>
      <c r="B194" s="22">
        <v>0.875</v>
      </c>
      <c r="C194" s="12">
        <f>B194*2.54</f>
        <v>2.2225</v>
      </c>
    </row>
    <row r="195" spans="1:3" ht="12.75">
      <c r="A195" s="10" t="s">
        <v>65</v>
      </c>
      <c r="B195" s="22">
        <v>1</v>
      </c>
      <c r="C195" s="12">
        <f>B195*2.54</f>
        <v>2.54</v>
      </c>
    </row>
    <row r="196" spans="1:3" ht="12.75">
      <c r="A196" s="10" t="s">
        <v>66</v>
      </c>
      <c r="B196" s="11">
        <v>9</v>
      </c>
      <c r="C196" s="12">
        <f>B196*2.54</f>
        <v>22.86</v>
      </c>
    </row>
    <row r="197" ht="12.75">
      <c r="A197" s="10"/>
    </row>
    <row r="198" spans="1:2" ht="12.75">
      <c r="A198" s="10" t="s">
        <v>76</v>
      </c>
      <c r="B198" t="s">
        <v>68</v>
      </c>
    </row>
    <row r="199" spans="1:2" ht="12.75">
      <c r="A199" s="10" t="s">
        <v>67</v>
      </c>
      <c r="B199" s="18">
        <f>C196*C194</f>
        <v>50.80635</v>
      </c>
    </row>
    <row r="201" spans="1:4" ht="12.75">
      <c r="A201" s="10" t="s">
        <v>69</v>
      </c>
      <c r="B201" s="23" t="s">
        <v>70</v>
      </c>
      <c r="C201" s="10" t="s">
        <v>69</v>
      </c>
      <c r="D201" s="20" t="s">
        <v>72</v>
      </c>
    </row>
    <row r="202" spans="2:5" ht="12.75">
      <c r="B202" s="1" t="s">
        <v>33</v>
      </c>
      <c r="D202" s="20" t="s">
        <v>73</v>
      </c>
      <c r="E202" s="11"/>
    </row>
    <row r="203" spans="3:5" ht="12.75">
      <c r="C203" s="10" t="s">
        <v>69</v>
      </c>
      <c r="D203">
        <v>1518</v>
      </c>
      <c r="E203" t="s">
        <v>71</v>
      </c>
    </row>
    <row r="205" spans="1:2" ht="12.75">
      <c r="A205" s="10" t="s">
        <v>74</v>
      </c>
      <c r="B205" t="s">
        <v>75</v>
      </c>
    </row>
    <row r="206" spans="1:3" ht="12.75">
      <c r="A206" s="10"/>
      <c r="B206">
        <f>B199*D203</f>
        <v>77124.0393</v>
      </c>
      <c r="C206" t="s">
        <v>37</v>
      </c>
    </row>
    <row r="207" spans="1:3" ht="12.75">
      <c r="A207" s="10" t="s">
        <v>74</v>
      </c>
      <c r="B207" s="12">
        <f>B206/1000</f>
        <v>77.1240393</v>
      </c>
      <c r="C207" t="s">
        <v>38</v>
      </c>
    </row>
    <row r="208" spans="1:2" ht="12.75">
      <c r="A208" s="10"/>
      <c r="B208" s="12"/>
    </row>
    <row r="209" spans="1:2" ht="12.75">
      <c r="A209" s="10"/>
      <c r="B209" s="12"/>
    </row>
    <row r="210" spans="1:2" ht="12.75">
      <c r="A210" s="10"/>
      <c r="B210" s="12"/>
    </row>
    <row r="212" spans="1:2" ht="12.75">
      <c r="A212" s="10" t="s">
        <v>77</v>
      </c>
      <c r="B212" t="s">
        <v>78</v>
      </c>
    </row>
    <row r="213" spans="1:2" ht="12.75">
      <c r="A213" s="10" t="s">
        <v>67</v>
      </c>
      <c r="B213" s="18">
        <f>C195*C196</f>
        <v>58.0644</v>
      </c>
    </row>
    <row r="215" spans="1:2" ht="12.75">
      <c r="A215" s="10" t="s">
        <v>74</v>
      </c>
      <c r="B215" t="s">
        <v>75</v>
      </c>
    </row>
    <row r="216" spans="1:3" ht="12.75">
      <c r="A216" s="10"/>
      <c r="B216">
        <f>D203*B213</f>
        <v>88141.7592</v>
      </c>
      <c r="C216" t="s">
        <v>37</v>
      </c>
    </row>
    <row r="217" spans="1:3" ht="12.75">
      <c r="A217" s="10" t="s">
        <v>74</v>
      </c>
      <c r="B217" s="12">
        <f>B216/1000</f>
        <v>88.1417592</v>
      </c>
      <c r="C217" t="s">
        <v>38</v>
      </c>
    </row>
    <row r="237" ht="12.75">
      <c r="A237" t="s">
        <v>62</v>
      </c>
    </row>
    <row r="238" ht="12.75">
      <c r="A238" t="s">
        <v>63</v>
      </c>
    </row>
    <row r="253" spans="1:3" ht="12.75">
      <c r="A253" s="10" t="s">
        <v>64</v>
      </c>
      <c r="B253" s="22">
        <v>1.125</v>
      </c>
      <c r="C253" s="12">
        <v>2.86</v>
      </c>
    </row>
    <row r="254" spans="1:3" ht="12.75">
      <c r="A254" s="10" t="s">
        <v>65</v>
      </c>
      <c r="B254" s="22">
        <v>1.25</v>
      </c>
      <c r="C254" s="12">
        <v>3.18</v>
      </c>
    </row>
    <row r="255" spans="1:3" ht="12.75">
      <c r="A255" s="10" t="s">
        <v>66</v>
      </c>
      <c r="B255" s="11">
        <v>10</v>
      </c>
      <c r="C255" s="12">
        <f>B255*2.54</f>
        <v>25.4</v>
      </c>
    </row>
    <row r="256" ht="12.75">
      <c r="A256" s="10"/>
    </row>
    <row r="257" spans="1:2" ht="12.75">
      <c r="A257" s="10" t="s">
        <v>76</v>
      </c>
      <c r="B257" t="s">
        <v>68</v>
      </c>
    </row>
    <row r="258" spans="1:2" ht="12.75">
      <c r="A258" s="10" t="s">
        <v>67</v>
      </c>
      <c r="B258" s="18">
        <f>C255*C253</f>
        <v>72.64399999999999</v>
      </c>
    </row>
    <row r="260" spans="1:4" ht="12.75">
      <c r="A260" s="10" t="s">
        <v>69</v>
      </c>
      <c r="B260" s="23" t="s">
        <v>70</v>
      </c>
      <c r="C260" s="10" t="s">
        <v>69</v>
      </c>
      <c r="D260" s="20" t="s">
        <v>72</v>
      </c>
    </row>
    <row r="261" spans="2:5" ht="12.75">
      <c r="B261" s="1" t="s">
        <v>33</v>
      </c>
      <c r="D261" s="20" t="s">
        <v>73</v>
      </c>
      <c r="E261" s="11"/>
    </row>
    <row r="262" spans="3:5" ht="12.75">
      <c r="C262" s="10" t="s">
        <v>69</v>
      </c>
      <c r="D262">
        <v>1518</v>
      </c>
      <c r="E262" t="s">
        <v>71</v>
      </c>
    </row>
    <row r="264" spans="1:2" ht="12.75">
      <c r="A264" s="10" t="s">
        <v>74</v>
      </c>
      <c r="B264" t="s">
        <v>75</v>
      </c>
    </row>
    <row r="265" spans="1:3" ht="12.75">
      <c r="A265" s="10"/>
      <c r="B265">
        <f>B258*D262</f>
        <v>110273.59199999999</v>
      </c>
      <c r="C265" t="s">
        <v>37</v>
      </c>
    </row>
    <row r="266" spans="1:3" ht="12.75">
      <c r="A266" s="10" t="s">
        <v>74</v>
      </c>
      <c r="B266" s="12">
        <f>B265/1000</f>
        <v>110.273592</v>
      </c>
      <c r="C266" t="s">
        <v>38</v>
      </c>
    </row>
    <row r="267" spans="1:2" ht="12.75">
      <c r="A267" s="10"/>
      <c r="B267" s="12"/>
    </row>
    <row r="268" spans="1:2" ht="12.75">
      <c r="A268" s="10"/>
      <c r="B268" s="12"/>
    </row>
    <row r="269" spans="1:2" ht="12.75">
      <c r="A269" s="10"/>
      <c r="B269" s="12"/>
    </row>
    <row r="271" spans="1:2" ht="12.75">
      <c r="A271" s="10" t="s">
        <v>77</v>
      </c>
      <c r="B271" t="s">
        <v>78</v>
      </c>
    </row>
    <row r="272" spans="1:2" ht="12.75">
      <c r="A272" s="10" t="s">
        <v>67</v>
      </c>
      <c r="B272" s="18">
        <f>C254*C255</f>
        <v>80.772</v>
      </c>
    </row>
    <row r="274" spans="1:2" ht="12.75">
      <c r="A274" s="10" t="s">
        <v>74</v>
      </c>
      <c r="B274" t="s">
        <v>75</v>
      </c>
    </row>
    <row r="275" spans="1:3" ht="12.75">
      <c r="A275" s="10"/>
      <c r="B275">
        <f>D262*B272</f>
        <v>122611.89600000001</v>
      </c>
      <c r="C275" t="s">
        <v>37</v>
      </c>
    </row>
    <row r="276" spans="1:3" ht="12.75">
      <c r="A276" s="10" t="s">
        <v>74</v>
      </c>
      <c r="B276" s="12">
        <f>B275/1000</f>
        <v>122.611896</v>
      </c>
      <c r="C276" t="s">
        <v>38</v>
      </c>
    </row>
  </sheetData>
  <sheetProtection/>
  <printOptions horizontalCentered="1"/>
  <pageMargins left="0.3937007874015748" right="0.3937007874015748" top="0.5905511811023623" bottom="0.5905511811023623" header="0" footer="0"/>
  <pageSetup orientation="portrait" paperSize="9" r:id="rId7"/>
  <legacyDrawing r:id="rId6"/>
  <oleObjects>
    <oleObject progId="AutoCAD.Drawing.16" shapeId="925574" r:id="rId1"/>
    <oleObject progId="AutoCAD.Drawing.16" shapeId="1218020" r:id="rId2"/>
    <oleObject progId="AutoCAD.Drawing.16" shapeId="1218433" r:id="rId3"/>
    <oleObject progId="AutoCAD.Drawing.16" shapeId="1218768" r:id="rId4"/>
    <oleObject progId="AutoCAD.Drawing.16" shapeId="1219122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1">
      <selection activeCell="C286" sqref="C286"/>
    </sheetView>
  </sheetViews>
  <sheetFormatPr defaultColWidth="11.421875" defaultRowHeight="12.75"/>
  <sheetData>
    <row r="1" ht="12.75">
      <c r="A1" t="s">
        <v>62</v>
      </c>
    </row>
    <row r="2" ht="12.75">
      <c r="A2" t="s">
        <v>63</v>
      </c>
    </row>
    <row r="23" spans="1:7" ht="12.75">
      <c r="A23" s="30" t="s">
        <v>79</v>
      </c>
      <c r="B23" s="30"/>
      <c r="C23" s="24">
        <v>0.625</v>
      </c>
      <c r="D23" s="12">
        <f>C23*2.54</f>
        <v>1.5875</v>
      </c>
      <c r="E23" t="s">
        <v>88</v>
      </c>
      <c r="G23" t="s">
        <v>82</v>
      </c>
    </row>
    <row r="24" spans="1:7" ht="15.75" thickBot="1">
      <c r="A24" s="30" t="s">
        <v>80</v>
      </c>
      <c r="B24" s="30"/>
      <c r="C24" s="25">
        <v>0.125</v>
      </c>
      <c r="D24" s="12">
        <f>C24*2.54</f>
        <v>0.3175</v>
      </c>
      <c r="E24" t="s">
        <v>88</v>
      </c>
      <c r="G24" s="26" t="s">
        <v>83</v>
      </c>
    </row>
    <row r="25" spans="1:7" ht="15">
      <c r="A25" s="30" t="s">
        <v>81</v>
      </c>
      <c r="B25" s="30"/>
      <c r="C25" s="24">
        <f>C24+C23</f>
        <v>0.75</v>
      </c>
      <c r="D25" s="12">
        <f>C25*2.54</f>
        <v>1.905</v>
      </c>
      <c r="E25" t="s">
        <v>88</v>
      </c>
      <c r="G25" s="27" t="s">
        <v>84</v>
      </c>
    </row>
    <row r="26" spans="7:10" ht="15">
      <c r="G26" s="28" t="s">
        <v>85</v>
      </c>
      <c r="I26" s="10"/>
      <c r="J26" s="18"/>
    </row>
    <row r="27" spans="1:10" ht="12.75">
      <c r="A27" s="10" t="s">
        <v>86</v>
      </c>
      <c r="B27" s="11">
        <v>4</v>
      </c>
      <c r="C27">
        <f>B27*2.54</f>
        <v>10.16</v>
      </c>
      <c r="D27" t="s">
        <v>88</v>
      </c>
      <c r="I27" s="10"/>
      <c r="J27" s="18"/>
    </row>
    <row r="28" spans="1:4" ht="12.75">
      <c r="A28" s="10" t="s">
        <v>87</v>
      </c>
      <c r="B28" s="11">
        <v>3</v>
      </c>
      <c r="C28">
        <f>B28*2.54</f>
        <v>7.62</v>
      </c>
      <c r="D28" t="s">
        <v>88</v>
      </c>
    </row>
    <row r="29" spans="1:4" ht="12.75">
      <c r="A29" s="10" t="s">
        <v>66</v>
      </c>
      <c r="B29" s="11">
        <v>10</v>
      </c>
      <c r="C29">
        <f>B29*2.54</f>
        <v>25.4</v>
      </c>
      <c r="D29" t="s">
        <v>88</v>
      </c>
    </row>
    <row r="30" spans="1:2" ht="12.75">
      <c r="A30" s="10"/>
      <c r="B30" s="11"/>
    </row>
    <row r="31" ht="15">
      <c r="A31" s="29" t="s">
        <v>93</v>
      </c>
    </row>
    <row r="32" spans="1:2" ht="12.75">
      <c r="A32" s="10" t="s">
        <v>67</v>
      </c>
      <c r="B32" t="s">
        <v>89</v>
      </c>
    </row>
    <row r="33" spans="1:3" ht="12.75">
      <c r="A33" s="10" t="s">
        <v>67</v>
      </c>
      <c r="B33" s="12">
        <f>C29*D23</f>
        <v>40.3225</v>
      </c>
      <c r="C33" t="s">
        <v>36</v>
      </c>
    </row>
    <row r="35" spans="1:2" ht="12.75">
      <c r="A35" s="10" t="s">
        <v>90</v>
      </c>
      <c r="B35" t="s">
        <v>91</v>
      </c>
    </row>
    <row r="36" spans="1:2" ht="12.75">
      <c r="A36" s="10" t="s">
        <v>90</v>
      </c>
      <c r="B36" s="12">
        <f>0.85*B33</f>
        <v>34.274125</v>
      </c>
    </row>
    <row r="38" spans="1:2" ht="12.75">
      <c r="A38" s="34" t="s">
        <v>92</v>
      </c>
      <c r="B38" s="34"/>
    </row>
    <row r="39" spans="1:2" ht="12.75">
      <c r="A39" s="10" t="s">
        <v>94</v>
      </c>
      <c r="B39" t="s">
        <v>95</v>
      </c>
    </row>
    <row r="40" spans="1:3" ht="12.75">
      <c r="A40" s="10" t="s">
        <v>94</v>
      </c>
      <c r="B40" s="12">
        <f>C29-(3*D25)</f>
        <v>19.685</v>
      </c>
      <c r="C40" t="s">
        <v>88</v>
      </c>
    </row>
    <row r="42" spans="1:2" ht="12.75">
      <c r="A42" s="34" t="s">
        <v>92</v>
      </c>
      <c r="B42" s="34"/>
    </row>
    <row r="43" spans="1:4" ht="12.75">
      <c r="A43" s="10" t="s">
        <v>94</v>
      </c>
      <c r="B43" s="12">
        <f>B40*D23</f>
        <v>31.249937499999998</v>
      </c>
      <c r="C43" t="s">
        <v>96</v>
      </c>
      <c r="D43" s="18"/>
    </row>
    <row r="45" ht="15">
      <c r="A45" s="29" t="s">
        <v>97</v>
      </c>
    </row>
    <row r="46" spans="1:2" ht="12.75">
      <c r="A46" s="10" t="s">
        <v>94</v>
      </c>
      <c r="B46" t="s">
        <v>98</v>
      </c>
    </row>
    <row r="47" spans="1:2" ht="12.75">
      <c r="A47" s="10" t="s">
        <v>94</v>
      </c>
      <c r="B47" s="12">
        <f>C29-(3*D25)+7.4</f>
        <v>27.085</v>
      </c>
    </row>
    <row r="49" spans="1:3" ht="12.75">
      <c r="A49" s="10" t="s">
        <v>90</v>
      </c>
      <c r="B49" s="12">
        <f>B47*D23</f>
        <v>42.9974375</v>
      </c>
      <c r="C49" t="s">
        <v>99</v>
      </c>
    </row>
    <row r="52" spans="1:2" ht="12.75">
      <c r="A52" s="10" t="s">
        <v>69</v>
      </c>
      <c r="B52" t="s">
        <v>100</v>
      </c>
    </row>
    <row r="53" spans="1:2" ht="12.75">
      <c r="A53" s="10" t="s">
        <v>69</v>
      </c>
      <c r="B53" s="11">
        <f>0.45*2530</f>
        <v>1138.5</v>
      </c>
    </row>
    <row r="55" spans="1:2" ht="12.75">
      <c r="A55" s="10" t="s">
        <v>101</v>
      </c>
      <c r="B55" t="s">
        <v>102</v>
      </c>
    </row>
    <row r="56" spans="1:3" ht="12.75">
      <c r="A56" s="10" t="s">
        <v>101</v>
      </c>
      <c r="B56" s="12">
        <f>B53*B40</f>
        <v>22411.372499999998</v>
      </c>
      <c r="C56" t="s">
        <v>37</v>
      </c>
    </row>
    <row r="57" spans="1:3" ht="12.75">
      <c r="A57" s="10" t="s">
        <v>101</v>
      </c>
      <c r="B57" s="12">
        <f>B56/1000</f>
        <v>22.4113725</v>
      </c>
      <c r="C57" t="s">
        <v>38</v>
      </c>
    </row>
    <row r="60" ht="12.75">
      <c r="A60" t="s">
        <v>62</v>
      </c>
    </row>
    <row r="61" ht="12.75">
      <c r="A61" t="s">
        <v>63</v>
      </c>
    </row>
    <row r="82" spans="1:7" ht="12.75">
      <c r="A82" s="30" t="s">
        <v>79</v>
      </c>
      <c r="B82" s="30"/>
      <c r="C82" s="24">
        <v>0.25</v>
      </c>
      <c r="D82" s="12">
        <f>C82*2.54</f>
        <v>0.635</v>
      </c>
      <c r="E82" t="s">
        <v>88</v>
      </c>
      <c r="G82" t="s">
        <v>82</v>
      </c>
    </row>
    <row r="83" spans="1:7" ht="15.75" thickBot="1">
      <c r="A83" s="30" t="s">
        <v>80</v>
      </c>
      <c r="B83" s="30"/>
      <c r="C83" s="25">
        <v>0.125</v>
      </c>
      <c r="D83" s="12">
        <f>C83*2.54</f>
        <v>0.3175</v>
      </c>
      <c r="E83" t="s">
        <v>88</v>
      </c>
      <c r="G83" s="26" t="s">
        <v>83</v>
      </c>
    </row>
    <row r="84" spans="1:7" ht="15">
      <c r="A84" s="30" t="s">
        <v>81</v>
      </c>
      <c r="B84" s="30"/>
      <c r="C84" s="24">
        <f>C83+C82</f>
        <v>0.375</v>
      </c>
      <c r="D84" s="12">
        <f>C84*2.54</f>
        <v>0.9525</v>
      </c>
      <c r="E84" t="s">
        <v>88</v>
      </c>
      <c r="G84" s="27" t="s">
        <v>84</v>
      </c>
    </row>
    <row r="85" ht="15">
      <c r="G85" s="28" t="s">
        <v>85</v>
      </c>
    </row>
    <row r="86" spans="1:4" ht="12.75">
      <c r="A86" s="10" t="s">
        <v>86</v>
      </c>
      <c r="B86" s="11">
        <v>2</v>
      </c>
      <c r="C86">
        <f>B86*2.54</f>
        <v>5.08</v>
      </c>
      <c r="D86" t="s">
        <v>88</v>
      </c>
    </row>
    <row r="87" spans="1:4" ht="12.75">
      <c r="A87" s="10" t="s">
        <v>87</v>
      </c>
      <c r="B87" s="11">
        <v>1.5</v>
      </c>
      <c r="C87">
        <f>B87*2.54</f>
        <v>3.81</v>
      </c>
      <c r="D87" t="s">
        <v>88</v>
      </c>
    </row>
    <row r="88" spans="1:4" ht="12.75">
      <c r="A88" s="10" t="s">
        <v>66</v>
      </c>
      <c r="B88" s="11">
        <v>5</v>
      </c>
      <c r="C88">
        <f>B88*2.54</f>
        <v>12.7</v>
      </c>
      <c r="D88" t="s">
        <v>88</v>
      </c>
    </row>
    <row r="89" spans="1:2" ht="12.75">
      <c r="A89" s="10"/>
      <c r="B89" s="11"/>
    </row>
    <row r="90" ht="15">
      <c r="A90" s="29" t="s">
        <v>93</v>
      </c>
    </row>
    <row r="91" spans="1:2" ht="12.75">
      <c r="A91" s="10" t="s">
        <v>67</v>
      </c>
      <c r="B91" t="s">
        <v>89</v>
      </c>
    </row>
    <row r="92" spans="1:3" ht="12.75">
      <c r="A92" s="10" t="s">
        <v>67</v>
      </c>
      <c r="B92" s="12">
        <f>C88*D82</f>
        <v>8.064499999999999</v>
      </c>
      <c r="C92" t="s">
        <v>36</v>
      </c>
    </row>
    <row r="94" spans="1:2" ht="12.75">
      <c r="A94" s="10" t="s">
        <v>90</v>
      </c>
      <c r="B94" t="s">
        <v>91</v>
      </c>
    </row>
    <row r="95" spans="1:2" ht="12.75">
      <c r="A95" s="10" t="s">
        <v>90</v>
      </c>
      <c r="B95" s="12">
        <f>0.85*B92</f>
        <v>6.854824999999999</v>
      </c>
    </row>
    <row r="97" spans="1:2" ht="12.75">
      <c r="A97" s="34" t="s">
        <v>92</v>
      </c>
      <c r="B97" s="34"/>
    </row>
    <row r="98" spans="1:2" ht="12.75">
      <c r="A98" s="10" t="s">
        <v>94</v>
      </c>
      <c r="B98" t="s">
        <v>95</v>
      </c>
    </row>
    <row r="99" spans="1:3" ht="12.75">
      <c r="A99" s="10" t="s">
        <v>94</v>
      </c>
      <c r="B99" s="12">
        <f>C88-(3*D84)</f>
        <v>9.8425</v>
      </c>
      <c r="C99" t="s">
        <v>88</v>
      </c>
    </row>
    <row r="101" spans="1:2" ht="12.75">
      <c r="A101" s="34" t="s">
        <v>92</v>
      </c>
      <c r="B101" s="34"/>
    </row>
    <row r="102" spans="1:4" ht="12.75">
      <c r="A102" s="10" t="s">
        <v>94</v>
      </c>
      <c r="B102" s="12">
        <f>B99*D82</f>
        <v>6.2499875</v>
      </c>
      <c r="C102" t="s">
        <v>103</v>
      </c>
      <c r="D102" s="18"/>
    </row>
    <row r="104" ht="15">
      <c r="A104" s="29" t="s">
        <v>97</v>
      </c>
    </row>
    <row r="105" spans="1:2" ht="12.75">
      <c r="A105" s="10" t="s">
        <v>94</v>
      </c>
      <c r="B105" t="s">
        <v>98</v>
      </c>
    </row>
    <row r="106" spans="1:2" ht="12.75">
      <c r="A106" s="10" t="s">
        <v>94</v>
      </c>
      <c r="B106" s="12">
        <f>C88-(3*D84)+7.4</f>
        <v>17.2425</v>
      </c>
    </row>
    <row r="108" spans="1:3" ht="12.75">
      <c r="A108" s="10" t="s">
        <v>90</v>
      </c>
      <c r="B108" s="12">
        <f>B106*D82</f>
        <v>10.9489875</v>
      </c>
      <c r="C108" t="s">
        <v>104</v>
      </c>
    </row>
    <row r="111" spans="1:2" ht="12.75">
      <c r="A111" s="10" t="s">
        <v>69</v>
      </c>
      <c r="B111" t="s">
        <v>100</v>
      </c>
    </row>
    <row r="112" spans="1:2" ht="12.75">
      <c r="A112" s="10" t="s">
        <v>69</v>
      </c>
      <c r="B112" s="11">
        <f>0.45*2530</f>
        <v>1138.5</v>
      </c>
    </row>
    <row r="114" spans="1:2" ht="12.75">
      <c r="A114" s="10" t="s">
        <v>101</v>
      </c>
      <c r="B114" t="s">
        <v>102</v>
      </c>
    </row>
    <row r="115" spans="1:3" ht="12.75">
      <c r="A115" s="10" t="s">
        <v>101</v>
      </c>
      <c r="B115" s="12">
        <f>B112*B99</f>
        <v>11205.686249999999</v>
      </c>
      <c r="C115" t="s">
        <v>37</v>
      </c>
    </row>
    <row r="116" spans="1:3" ht="12.75">
      <c r="A116" s="10" t="s">
        <v>101</v>
      </c>
      <c r="B116" s="12">
        <f>B115/1000</f>
        <v>11.20568625</v>
      </c>
      <c r="C116" t="s">
        <v>38</v>
      </c>
    </row>
    <row r="119" ht="12.75">
      <c r="A119" t="s">
        <v>62</v>
      </c>
    </row>
    <row r="120" ht="12.75">
      <c r="A120" t="s">
        <v>63</v>
      </c>
    </row>
    <row r="141" spans="1:7" ht="12.75">
      <c r="A141" s="30" t="s">
        <v>79</v>
      </c>
      <c r="B141" s="30"/>
      <c r="C141" s="24">
        <v>0.375</v>
      </c>
      <c r="D141" s="12">
        <f>C141*2.54</f>
        <v>0.9525</v>
      </c>
      <c r="E141" t="s">
        <v>88</v>
      </c>
      <c r="G141" t="s">
        <v>82</v>
      </c>
    </row>
    <row r="142" spans="1:7" ht="15.75" thickBot="1">
      <c r="A142" s="30" t="s">
        <v>80</v>
      </c>
      <c r="B142" s="30"/>
      <c r="C142" s="25">
        <v>0.125</v>
      </c>
      <c r="D142" s="12">
        <f>C142*2.54</f>
        <v>0.3175</v>
      </c>
      <c r="E142" t="s">
        <v>88</v>
      </c>
      <c r="G142" s="26" t="s">
        <v>83</v>
      </c>
    </row>
    <row r="143" spans="1:7" ht="15">
      <c r="A143" s="30" t="s">
        <v>81</v>
      </c>
      <c r="B143" s="30"/>
      <c r="C143" s="24">
        <f>C142+C141</f>
        <v>0.5</v>
      </c>
      <c r="D143" s="12">
        <f>C143*2.54</f>
        <v>1.27</v>
      </c>
      <c r="E143" t="s">
        <v>88</v>
      </c>
      <c r="G143" s="27" t="s">
        <v>84</v>
      </c>
    </row>
    <row r="144" ht="15">
      <c r="G144" s="28" t="s">
        <v>85</v>
      </c>
    </row>
    <row r="145" spans="1:4" ht="12.75">
      <c r="A145" s="10" t="s">
        <v>86</v>
      </c>
      <c r="B145" s="11">
        <v>3</v>
      </c>
      <c r="C145">
        <f>B145*2.54</f>
        <v>7.62</v>
      </c>
      <c r="D145" t="s">
        <v>88</v>
      </c>
    </row>
    <row r="146" spans="1:4" ht="12.75">
      <c r="A146" s="10" t="s">
        <v>87</v>
      </c>
      <c r="B146" s="11">
        <v>2</v>
      </c>
      <c r="C146">
        <f>B146*2.54</f>
        <v>5.08</v>
      </c>
      <c r="D146" t="s">
        <v>88</v>
      </c>
    </row>
    <row r="147" spans="1:4" ht="12.75">
      <c r="A147" s="10" t="s">
        <v>66</v>
      </c>
      <c r="B147" s="11">
        <v>7</v>
      </c>
      <c r="C147">
        <f>B147*2.54</f>
        <v>17.78</v>
      </c>
      <c r="D147" t="s">
        <v>88</v>
      </c>
    </row>
    <row r="148" spans="1:2" ht="12.75">
      <c r="A148" s="10"/>
      <c r="B148" s="11"/>
    </row>
    <row r="149" ht="15">
      <c r="A149" s="29" t="s">
        <v>93</v>
      </c>
    </row>
    <row r="150" spans="1:2" ht="12.75">
      <c r="A150" s="10" t="s">
        <v>67</v>
      </c>
      <c r="B150" t="s">
        <v>89</v>
      </c>
    </row>
    <row r="151" spans="1:3" ht="12.75">
      <c r="A151" s="10" t="s">
        <v>67</v>
      </c>
      <c r="B151" s="12">
        <f>C147*D141</f>
        <v>16.935450000000003</v>
      </c>
      <c r="C151" t="s">
        <v>36</v>
      </c>
    </row>
    <row r="153" spans="1:2" ht="12.75">
      <c r="A153" s="10" t="s">
        <v>90</v>
      </c>
      <c r="B153" t="s">
        <v>91</v>
      </c>
    </row>
    <row r="154" spans="1:2" ht="12.75">
      <c r="A154" s="10" t="s">
        <v>90</v>
      </c>
      <c r="B154" s="12">
        <f>0.85*B151</f>
        <v>14.395132500000003</v>
      </c>
    </row>
    <row r="156" spans="1:2" ht="12.75">
      <c r="A156" s="34" t="s">
        <v>92</v>
      </c>
      <c r="B156" s="34"/>
    </row>
    <row r="157" spans="1:2" ht="12.75">
      <c r="A157" s="10" t="s">
        <v>94</v>
      </c>
      <c r="B157" t="s">
        <v>95</v>
      </c>
    </row>
    <row r="158" spans="1:3" ht="12.75">
      <c r="A158" s="10" t="s">
        <v>94</v>
      </c>
      <c r="B158" s="12">
        <f>C147-(3*D143)</f>
        <v>13.97</v>
      </c>
      <c r="C158" t="s">
        <v>88</v>
      </c>
    </row>
    <row r="160" spans="1:2" ht="12.75">
      <c r="A160" s="34" t="s">
        <v>92</v>
      </c>
      <c r="B160" s="34"/>
    </row>
    <row r="161" spans="1:4" ht="12.75">
      <c r="A161" s="10" t="s">
        <v>94</v>
      </c>
      <c r="B161" s="12">
        <f>B158*D141</f>
        <v>13.306425</v>
      </c>
      <c r="C161" t="s">
        <v>105</v>
      </c>
      <c r="D161" s="18"/>
    </row>
    <row r="163" ht="15">
      <c r="A163" s="29" t="s">
        <v>97</v>
      </c>
    </row>
    <row r="164" spans="1:2" ht="12.75">
      <c r="A164" s="10" t="s">
        <v>94</v>
      </c>
      <c r="B164" t="s">
        <v>98</v>
      </c>
    </row>
    <row r="165" spans="1:2" ht="12.75">
      <c r="A165" s="10" t="s">
        <v>94</v>
      </c>
      <c r="B165" s="12">
        <f>C147-(3*D143)+7.4</f>
        <v>21.37</v>
      </c>
    </row>
    <row r="167" spans="1:3" ht="12.75">
      <c r="A167" s="10" t="s">
        <v>90</v>
      </c>
      <c r="B167" s="12">
        <f>B165*D141</f>
        <v>20.354925</v>
      </c>
      <c r="C167" t="s">
        <v>106</v>
      </c>
    </row>
    <row r="170" spans="1:2" ht="12.75">
      <c r="A170" s="10" t="s">
        <v>69</v>
      </c>
      <c r="B170" t="s">
        <v>100</v>
      </c>
    </row>
    <row r="171" spans="1:2" ht="12.75">
      <c r="A171" s="10" t="s">
        <v>69</v>
      </c>
      <c r="B171" s="11">
        <f>0.45*2530</f>
        <v>1138.5</v>
      </c>
    </row>
    <row r="173" spans="1:2" ht="12.75">
      <c r="A173" s="10" t="s">
        <v>101</v>
      </c>
      <c r="B173" t="s">
        <v>102</v>
      </c>
    </row>
    <row r="174" spans="1:3" ht="12.75">
      <c r="A174" s="10" t="s">
        <v>101</v>
      </c>
      <c r="B174" s="12">
        <f>B171*B158</f>
        <v>15904.845000000001</v>
      </c>
      <c r="C174" t="s">
        <v>37</v>
      </c>
    </row>
    <row r="175" spans="1:3" ht="12.75">
      <c r="A175" s="10" t="s">
        <v>101</v>
      </c>
      <c r="B175" s="12">
        <f>B174/1000</f>
        <v>15.904845000000002</v>
      </c>
      <c r="C175" t="s">
        <v>38</v>
      </c>
    </row>
    <row r="178" ht="12.75">
      <c r="A178" t="s">
        <v>62</v>
      </c>
    </row>
    <row r="179" ht="12.75">
      <c r="A179" t="s">
        <v>63</v>
      </c>
    </row>
    <row r="200" spans="1:7" ht="12.75">
      <c r="A200" s="30" t="s">
        <v>79</v>
      </c>
      <c r="B200" s="30"/>
      <c r="C200" s="24">
        <v>0.75</v>
      </c>
      <c r="D200" s="12">
        <f>C200*2.54</f>
        <v>1.905</v>
      </c>
      <c r="E200" t="s">
        <v>88</v>
      </c>
      <c r="G200" t="s">
        <v>82</v>
      </c>
    </row>
    <row r="201" spans="1:7" ht="15.75" thickBot="1">
      <c r="A201" s="30" t="s">
        <v>80</v>
      </c>
      <c r="B201" s="30"/>
      <c r="C201" s="25">
        <v>0.125</v>
      </c>
      <c r="D201" s="12">
        <f>C201*2.54</f>
        <v>0.3175</v>
      </c>
      <c r="E201" t="s">
        <v>88</v>
      </c>
      <c r="G201" s="26" t="s">
        <v>83</v>
      </c>
    </row>
    <row r="202" spans="1:7" ht="15">
      <c r="A202" s="30" t="s">
        <v>81</v>
      </c>
      <c r="B202" s="30"/>
      <c r="C202" s="24">
        <f>C201+C200</f>
        <v>0.875</v>
      </c>
      <c r="D202" s="12">
        <f>C202*2.54</f>
        <v>2.2225</v>
      </c>
      <c r="E202" t="s">
        <v>88</v>
      </c>
      <c r="G202" s="27" t="s">
        <v>84</v>
      </c>
    </row>
    <row r="203" ht="15">
      <c r="G203" s="28" t="s">
        <v>85</v>
      </c>
    </row>
    <row r="204" spans="1:4" ht="12.75">
      <c r="A204" s="10" t="s">
        <v>86</v>
      </c>
      <c r="B204" s="11">
        <v>6</v>
      </c>
      <c r="C204">
        <f>B204*2.54</f>
        <v>15.24</v>
      </c>
      <c r="D204" t="s">
        <v>88</v>
      </c>
    </row>
    <row r="205" spans="1:4" ht="12.75">
      <c r="A205" s="10" t="s">
        <v>87</v>
      </c>
      <c r="B205" s="11">
        <v>4.5</v>
      </c>
      <c r="C205">
        <f>B205*2.54</f>
        <v>11.43</v>
      </c>
      <c r="D205" t="s">
        <v>88</v>
      </c>
    </row>
    <row r="206" spans="1:4" ht="12.75">
      <c r="A206" s="10" t="s">
        <v>66</v>
      </c>
      <c r="B206" s="11">
        <v>13</v>
      </c>
      <c r="C206">
        <f>B206*2.54</f>
        <v>33.02</v>
      </c>
      <c r="D206" t="s">
        <v>88</v>
      </c>
    </row>
    <row r="207" spans="1:2" ht="12.75">
      <c r="A207" s="10"/>
      <c r="B207" s="11"/>
    </row>
    <row r="208" ht="15">
      <c r="A208" s="29" t="s">
        <v>93</v>
      </c>
    </row>
    <row r="209" spans="1:2" ht="12.75">
      <c r="A209" s="10" t="s">
        <v>67</v>
      </c>
      <c r="B209" t="s">
        <v>89</v>
      </c>
    </row>
    <row r="210" spans="1:3" ht="12.75">
      <c r="A210" s="10" t="s">
        <v>67</v>
      </c>
      <c r="B210" s="12">
        <f>C206*D200</f>
        <v>62.90310000000001</v>
      </c>
      <c r="C210" t="s">
        <v>36</v>
      </c>
    </row>
    <row r="212" spans="1:2" ht="12.75">
      <c r="A212" s="10" t="s">
        <v>90</v>
      </c>
      <c r="B212" t="s">
        <v>91</v>
      </c>
    </row>
    <row r="213" spans="1:2" ht="12.75">
      <c r="A213" s="10" t="s">
        <v>90</v>
      </c>
      <c r="B213" s="12">
        <f>0.85*B210</f>
        <v>53.46763500000001</v>
      </c>
    </row>
    <row r="215" spans="1:2" ht="12.75">
      <c r="A215" s="34" t="s">
        <v>92</v>
      </c>
      <c r="B215" s="34"/>
    </row>
    <row r="216" spans="1:2" ht="12.75">
      <c r="A216" s="10" t="s">
        <v>94</v>
      </c>
      <c r="B216" t="s">
        <v>95</v>
      </c>
    </row>
    <row r="217" spans="1:3" ht="12.75">
      <c r="A217" s="10" t="s">
        <v>94</v>
      </c>
      <c r="B217" s="12">
        <f>C206-(3*D202)</f>
        <v>26.352500000000003</v>
      </c>
      <c r="C217" t="s">
        <v>88</v>
      </c>
    </row>
    <row r="219" spans="1:2" ht="12.75">
      <c r="A219" s="34" t="s">
        <v>92</v>
      </c>
      <c r="B219" s="34"/>
    </row>
    <row r="220" spans="1:4" ht="12.75">
      <c r="A220" s="10" t="s">
        <v>94</v>
      </c>
      <c r="B220" s="12">
        <f>B217*D200</f>
        <v>50.20151250000001</v>
      </c>
      <c r="C220" t="s">
        <v>107</v>
      </c>
      <c r="D220" s="18"/>
    </row>
    <row r="222" ht="15">
      <c r="A222" s="29" t="s">
        <v>97</v>
      </c>
    </row>
    <row r="223" spans="1:2" ht="12.75">
      <c r="A223" s="10" t="s">
        <v>94</v>
      </c>
      <c r="B223" t="s">
        <v>98</v>
      </c>
    </row>
    <row r="224" spans="1:2" ht="12.75">
      <c r="A224" s="10" t="s">
        <v>94</v>
      </c>
      <c r="B224" s="12">
        <f>C206-(3*D202)+7.4</f>
        <v>33.752500000000005</v>
      </c>
    </row>
    <row r="226" spans="1:3" ht="12.75">
      <c r="A226" s="10" t="s">
        <v>90</v>
      </c>
      <c r="B226" s="12">
        <f>B224*D200</f>
        <v>64.29851250000002</v>
      </c>
      <c r="C226" t="s">
        <v>108</v>
      </c>
    </row>
    <row r="229" spans="1:2" ht="12.75">
      <c r="A229" s="10" t="s">
        <v>69</v>
      </c>
      <c r="B229" t="s">
        <v>100</v>
      </c>
    </row>
    <row r="230" spans="1:2" ht="12.75">
      <c r="A230" s="10" t="s">
        <v>69</v>
      </c>
      <c r="B230" s="11">
        <f>0.45*2530</f>
        <v>1138.5</v>
      </c>
    </row>
    <row r="232" spans="1:2" ht="12.75">
      <c r="A232" s="10" t="s">
        <v>101</v>
      </c>
      <c r="B232" t="s">
        <v>102</v>
      </c>
    </row>
    <row r="233" spans="1:3" ht="12.75">
      <c r="A233" s="10" t="s">
        <v>101</v>
      </c>
      <c r="B233" s="12">
        <f>B230*B217</f>
        <v>30002.321250000005</v>
      </c>
      <c r="C233" t="s">
        <v>37</v>
      </c>
    </row>
    <row r="234" spans="1:3" ht="12.75">
      <c r="A234" s="10" t="s">
        <v>101</v>
      </c>
      <c r="B234" s="12">
        <f>B233/1000</f>
        <v>30.002321250000005</v>
      </c>
      <c r="C234" t="s">
        <v>38</v>
      </c>
    </row>
    <row r="237" ht="12.75">
      <c r="A237" t="s">
        <v>62</v>
      </c>
    </row>
    <row r="238" ht="12.75">
      <c r="A238" t="s">
        <v>63</v>
      </c>
    </row>
    <row r="259" spans="1:7" ht="12.75">
      <c r="A259" s="30" t="s">
        <v>79</v>
      </c>
      <c r="B259" s="30"/>
      <c r="C259" s="24">
        <v>0.875</v>
      </c>
      <c r="D259" s="12">
        <f>C259*2.54</f>
        <v>2.2225</v>
      </c>
      <c r="E259" t="s">
        <v>88</v>
      </c>
      <c r="G259" t="s">
        <v>82</v>
      </c>
    </row>
    <row r="260" spans="1:7" ht="15.75" thickBot="1">
      <c r="A260" s="30" t="s">
        <v>80</v>
      </c>
      <c r="B260" s="30"/>
      <c r="C260" s="25">
        <v>0.125</v>
      </c>
      <c r="D260" s="12">
        <f>C260*2.54</f>
        <v>0.3175</v>
      </c>
      <c r="E260" t="s">
        <v>88</v>
      </c>
      <c r="G260" s="26" t="s">
        <v>83</v>
      </c>
    </row>
    <row r="261" spans="1:7" ht="15">
      <c r="A261" s="30" t="s">
        <v>81</v>
      </c>
      <c r="B261" s="30"/>
      <c r="C261" s="24">
        <f>C260+C259</f>
        <v>1</v>
      </c>
      <c r="D261" s="12">
        <f>C261*2.54</f>
        <v>2.54</v>
      </c>
      <c r="E261" t="s">
        <v>88</v>
      </c>
      <c r="G261" s="27" t="s">
        <v>84</v>
      </c>
    </row>
    <row r="262" ht="15">
      <c r="G262" s="28" t="s">
        <v>85</v>
      </c>
    </row>
    <row r="263" spans="1:4" ht="12.75">
      <c r="A263" s="10" t="s">
        <v>86</v>
      </c>
      <c r="B263" s="11">
        <v>8</v>
      </c>
      <c r="C263">
        <f>B263*2.54</f>
        <v>20.32</v>
      </c>
      <c r="D263" t="s">
        <v>88</v>
      </c>
    </row>
    <row r="264" spans="1:4" ht="12.75">
      <c r="A264" s="10" t="s">
        <v>87</v>
      </c>
      <c r="B264" s="11">
        <v>6</v>
      </c>
      <c r="C264">
        <f>B264*2.54</f>
        <v>15.24</v>
      </c>
      <c r="D264" t="s">
        <v>88</v>
      </c>
    </row>
    <row r="265" spans="1:4" ht="12.75">
      <c r="A265" s="10" t="s">
        <v>66</v>
      </c>
      <c r="B265" s="11">
        <v>15</v>
      </c>
      <c r="C265">
        <f>B265*2.54</f>
        <v>38.1</v>
      </c>
      <c r="D265" t="s">
        <v>88</v>
      </c>
    </row>
    <row r="266" spans="1:2" ht="12.75">
      <c r="A266" s="10"/>
      <c r="B266" s="11"/>
    </row>
    <row r="267" ht="15">
      <c r="A267" s="29" t="s">
        <v>93</v>
      </c>
    </row>
    <row r="268" spans="1:2" ht="12.75">
      <c r="A268" s="10" t="s">
        <v>67</v>
      </c>
      <c r="B268" t="s">
        <v>89</v>
      </c>
    </row>
    <row r="269" spans="1:3" ht="12.75">
      <c r="A269" s="10" t="s">
        <v>67</v>
      </c>
      <c r="B269" s="12">
        <f>C265*D259</f>
        <v>84.67725000000002</v>
      </c>
      <c r="C269" t="s">
        <v>36</v>
      </c>
    </row>
    <row r="271" spans="1:2" ht="12.75">
      <c r="A271" s="10" t="s">
        <v>90</v>
      </c>
      <c r="B271" t="s">
        <v>91</v>
      </c>
    </row>
    <row r="272" spans="1:2" ht="12.75">
      <c r="A272" s="10" t="s">
        <v>90</v>
      </c>
      <c r="B272" s="12">
        <f>0.85*B269</f>
        <v>71.97566250000001</v>
      </c>
    </row>
    <row r="274" spans="1:2" ht="12.75">
      <c r="A274" s="34" t="s">
        <v>92</v>
      </c>
      <c r="B274" s="34"/>
    </row>
    <row r="275" spans="1:2" ht="12.75">
      <c r="A275" s="10" t="s">
        <v>94</v>
      </c>
      <c r="B275" t="s">
        <v>95</v>
      </c>
    </row>
    <row r="276" spans="1:3" ht="12.75">
      <c r="A276" s="10" t="s">
        <v>94</v>
      </c>
      <c r="B276" s="12">
        <f>C265-(3*D261)</f>
        <v>30.48</v>
      </c>
      <c r="C276" t="s">
        <v>88</v>
      </c>
    </row>
    <row r="278" spans="1:2" ht="12.75">
      <c r="A278" s="34" t="s">
        <v>92</v>
      </c>
      <c r="B278" s="34"/>
    </row>
    <row r="279" spans="1:4" ht="12.75">
      <c r="A279" s="10" t="s">
        <v>94</v>
      </c>
      <c r="B279" s="12">
        <f>B276*D259</f>
        <v>67.74180000000001</v>
      </c>
      <c r="C279" t="s">
        <v>109</v>
      </c>
      <c r="D279" s="18"/>
    </row>
    <row r="281" ht="15">
      <c r="A281" s="29" t="s">
        <v>97</v>
      </c>
    </row>
    <row r="282" spans="1:2" ht="12.75">
      <c r="A282" s="10" t="s">
        <v>94</v>
      </c>
      <c r="B282" t="s">
        <v>98</v>
      </c>
    </row>
    <row r="283" spans="1:2" ht="12.75">
      <c r="A283" s="10" t="s">
        <v>94</v>
      </c>
      <c r="B283" s="12">
        <f>C265-(3*D261)+7.4</f>
        <v>37.88</v>
      </c>
    </row>
    <row r="285" spans="1:3" ht="12.75">
      <c r="A285" s="10" t="s">
        <v>90</v>
      </c>
      <c r="B285" s="12">
        <f>B283*D259</f>
        <v>84.18830000000001</v>
      </c>
      <c r="C285" t="s">
        <v>110</v>
      </c>
    </row>
    <row r="288" spans="1:2" ht="12.75">
      <c r="A288" s="10" t="s">
        <v>69</v>
      </c>
      <c r="B288" t="s">
        <v>100</v>
      </c>
    </row>
    <row r="289" spans="1:2" ht="12.75">
      <c r="A289" s="10" t="s">
        <v>69</v>
      </c>
      <c r="B289" s="11">
        <f>0.45*2530</f>
        <v>1138.5</v>
      </c>
    </row>
    <row r="291" spans="1:2" ht="12.75">
      <c r="A291" s="10" t="s">
        <v>101</v>
      </c>
      <c r="B291" t="s">
        <v>102</v>
      </c>
    </row>
    <row r="292" spans="1:3" ht="12.75">
      <c r="A292" s="10" t="s">
        <v>101</v>
      </c>
      <c r="B292" s="12">
        <f>B289*B276</f>
        <v>34701.48</v>
      </c>
      <c r="C292" t="s">
        <v>37</v>
      </c>
    </row>
    <row r="293" spans="1:3" ht="12.75">
      <c r="A293" s="10" t="s">
        <v>101</v>
      </c>
      <c r="B293" s="12">
        <f>B292/1000</f>
        <v>34.701480000000004</v>
      </c>
      <c r="C293" t="s">
        <v>38</v>
      </c>
    </row>
  </sheetData>
  <sheetProtection/>
  <mergeCells count="25">
    <mergeCell ref="A215:B215"/>
    <mergeCell ref="A219:B219"/>
    <mergeCell ref="A278:B278"/>
    <mergeCell ref="A259:B259"/>
    <mergeCell ref="A260:B260"/>
    <mergeCell ref="A261:B261"/>
    <mergeCell ref="A274:B274"/>
    <mergeCell ref="A143:B143"/>
    <mergeCell ref="A156:B156"/>
    <mergeCell ref="A160:B160"/>
    <mergeCell ref="A200:B200"/>
    <mergeCell ref="A201:B201"/>
    <mergeCell ref="A202:B202"/>
    <mergeCell ref="A83:B83"/>
    <mergeCell ref="A84:B84"/>
    <mergeCell ref="A97:B97"/>
    <mergeCell ref="A101:B101"/>
    <mergeCell ref="A141:B141"/>
    <mergeCell ref="A142:B142"/>
    <mergeCell ref="A23:B23"/>
    <mergeCell ref="A24:B24"/>
    <mergeCell ref="A25:B25"/>
    <mergeCell ref="A38:B38"/>
    <mergeCell ref="A42:B42"/>
    <mergeCell ref="A82:B82"/>
  </mergeCells>
  <printOptions/>
  <pageMargins left="0.1968503937007874" right="0.1968503937007874" top="0.3937007874015748" bottom="0.3937007874015748" header="0" footer="0"/>
  <pageSetup orientation="portrait" paperSize="9" r:id="rId7"/>
  <legacyDrawing r:id="rId6"/>
  <oleObjects>
    <oleObject progId="AutoCAD.Drawing.16" shapeId="192066" r:id="rId1"/>
    <oleObject progId="AutoCAD.Drawing.16" shapeId="383090" r:id="rId2"/>
    <oleObject progId="AutoCAD.Drawing.16" shapeId="383413" r:id="rId3"/>
    <oleObject progId="AutoCAD.Drawing.16" shapeId="383734" r:id="rId4"/>
    <oleObject progId="AutoCAD.Drawing.16" shapeId="38406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WinuE</cp:lastModifiedBy>
  <cp:lastPrinted>2006-11-30T17:49:01Z</cp:lastPrinted>
  <dcterms:created xsi:type="dcterms:W3CDTF">2006-11-30T14:40:04Z</dcterms:created>
  <dcterms:modified xsi:type="dcterms:W3CDTF">2004-01-01T08:45:35Z</dcterms:modified>
  <cp:category/>
  <cp:version/>
  <cp:contentType/>
  <cp:contentStatus/>
</cp:coreProperties>
</file>